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showInkAnnotation="0" defaultThemeVersion="124226"/>
  <mc:AlternateContent xmlns:mc="http://schemas.openxmlformats.org/markup-compatibility/2006">
    <mc:Choice Requires="x15">
      <x15ac:absPath xmlns:x15ac="http://schemas.microsoft.com/office/spreadsheetml/2010/11/ac" url="C:\Users\AndisS\Desktop\III karta\Iepirkums\Atbildes\CFLA_2_11\"/>
    </mc:Choice>
  </mc:AlternateContent>
  <xr:revisionPtr revIDLastSave="0" documentId="8_{8091E82D-6B89-46D1-9604-B75C7FF19B13}" xr6:coauthVersionLast="38" xr6:coauthVersionMax="38" xr10:uidLastSave="{00000000-0000-0000-0000-000000000000}"/>
  <bookViews>
    <workbookView xWindow="0" yWindow="0" windowWidth="20730" windowHeight="9075" tabRatio="963" activeTab="1" xr2:uid="{00000000-000D-0000-FFFF-FFFF00000000}"/>
  </bookViews>
  <sheets>
    <sheet name="Preambula" sheetId="201" r:id="rId1"/>
    <sheet name="KOPT1" sheetId="153" r:id="rId2"/>
    <sheet name="KOPS 1" sheetId="150" r:id="rId3"/>
    <sheet name="1Mednieku" sheetId="149" r:id="rId4"/>
    <sheet name="2Zaķu" sheetId="154" r:id="rId5"/>
    <sheet name="3Pumpura" sheetId="155" r:id="rId6"/>
    <sheet name="4Ozolu" sheetId="156" r:id="rId7"/>
    <sheet name="5Lakstīgalu" sheetId="157" r:id="rId8"/>
    <sheet name="6Liepziedu" sheetId="159" r:id="rId9"/>
    <sheet name="7Zaļā" sheetId="158" r:id="rId10"/>
    <sheet name="8Līču" sheetId="161" r:id="rId11"/>
    <sheet name="9Zvaigžņu" sheetId="162" r:id="rId12"/>
    <sheet name="10Kastaņu" sheetId="163" r:id="rId13"/>
    <sheet name="11Smilšu" sheetId="164" r:id="rId14"/>
    <sheet name="12Akmeņu" sheetId="165" r:id="rId15"/>
    <sheet name="13Lauku" sheetId="166" r:id="rId16"/>
    <sheet name="14Rembates" sheetId="167" r:id="rId17"/>
    <sheet name="15Putnu" sheetId="168" r:id="rId18"/>
    <sheet name="16Meža" sheetId="160" r:id="rId19"/>
    <sheet name="17Pļavu" sheetId="169" r:id="rId20"/>
    <sheet name="18Priežu" sheetId="170" r:id="rId21"/>
    <sheet name="19Egļu" sheetId="172" r:id="rId22"/>
    <sheet name="Lapa1" sheetId="202" r:id="rId23"/>
    <sheet name="20Miera" sheetId="173" r:id="rId24"/>
    <sheet name="21Ķiršu" sheetId="174" r:id="rId25"/>
    <sheet name="22Ziedu" sheetId="175" r:id="rId26"/>
    <sheet name="23Nākotnes" sheetId="176" r:id="rId27"/>
    <sheet name="24Vidus" sheetId="177" r:id="rId28"/>
    <sheet name="25Puškina" sheetId="178" r:id="rId29"/>
    <sheet name="26Stacijas" sheetId="179" r:id="rId30"/>
    <sheet name="27Draudzības" sheetId="180" r:id="rId31"/>
    <sheet name="28Liepu" sheetId="181" r:id="rId32"/>
    <sheet name="29Uzvaras" sheetId="182" r:id="rId33"/>
    <sheet name="30Avotu" sheetId="183" r:id="rId34"/>
    <sheet name="ELTMednieku" sheetId="196" r:id="rId35"/>
    <sheet name="ELTKastaņu" sheetId="197" r:id="rId36"/>
    <sheet name="ELTLakstīgalu(Pumpura)" sheetId="198" r:id="rId37"/>
    <sheet name="ELTMeža" sheetId="199" r:id="rId38"/>
    <sheet name="ELTStacijas" sheetId="200" r:id="rId39"/>
    <sheet name="ELTJStacijas" sheetId="191" r:id="rId40"/>
  </sheets>
  <externalReferences>
    <externalReference r:id="rId41"/>
  </externalReferences>
  <definedNames>
    <definedName name="_xlnm.Print_Area" localSheetId="12">'10Kastaņu'!$A$1:$O$103</definedName>
    <definedName name="_xlnm.Print_Area" localSheetId="13">'11Smilšu'!$A$1:$O$76</definedName>
    <definedName name="_xlnm.Print_Area" localSheetId="14">'12Akmeņu'!$A$1:$O$54</definedName>
    <definedName name="_xlnm.Print_Area" localSheetId="15">'13Lauku'!$A$1:$O$103</definedName>
    <definedName name="_xlnm.Print_Area" localSheetId="16">'14Rembates'!$A$1:$O$101</definedName>
    <definedName name="_xlnm.Print_Area" localSheetId="17">'15Putnu'!$A$1:$O$86</definedName>
    <definedName name="_xlnm.Print_Area" localSheetId="18">'16Meža'!$A$1:$O$138</definedName>
    <definedName name="_xlnm.Print_Area" localSheetId="19">'17Pļavu'!$A$1:$O$63</definedName>
    <definedName name="_xlnm.Print_Area" localSheetId="20">'18Priežu'!$A$1:$O$67</definedName>
    <definedName name="_xlnm.Print_Area" localSheetId="21">'19Egļu'!$A$1:$O$60</definedName>
    <definedName name="_xlnm.Print_Area" localSheetId="3">'1Mednieku'!$A$1:$O$120</definedName>
    <definedName name="_xlnm.Print_Area" localSheetId="23">'20Miera'!$A$1:$O$83</definedName>
    <definedName name="_xlnm.Print_Area" localSheetId="24">'21Ķiršu'!$A$1:$O$78</definedName>
    <definedName name="_xlnm.Print_Area" localSheetId="25">'22Ziedu'!$A$1:$O$57</definedName>
    <definedName name="_xlnm.Print_Area" localSheetId="26">'23Nākotnes'!$A$1:$O$87</definedName>
    <definedName name="_xlnm.Print_Area" localSheetId="27">'24Vidus'!$A$1:$O$66</definedName>
    <definedName name="_xlnm.Print_Area" localSheetId="28">'25Puškina'!$A$1:$O$88</definedName>
    <definedName name="_xlnm.Print_Area" localSheetId="29">'26Stacijas'!$A$1:$O$125</definedName>
    <definedName name="_xlnm.Print_Area" localSheetId="30">'27Draudzības'!$A$1:$O$66</definedName>
    <definedName name="_xlnm.Print_Area" localSheetId="31">'28Liepu'!$A$1:$O$88</definedName>
    <definedName name="_xlnm.Print_Area" localSheetId="32">'29Uzvaras'!$A$1:$O$87</definedName>
    <definedName name="_xlnm.Print_Area" localSheetId="4">'2Zaķu'!$A$1:$O$78</definedName>
    <definedName name="_xlnm.Print_Area" localSheetId="33">'30Avotu'!$A$1:$O$73</definedName>
    <definedName name="_xlnm.Print_Area" localSheetId="5">'3Pumpura'!$A$1:$O$142</definedName>
    <definedName name="_xlnm.Print_Area" localSheetId="6">'4Ozolu'!$A$1:$O$95</definedName>
    <definedName name="_xlnm.Print_Area" localSheetId="7">'5Lakstīgalu'!$A$1:$O$72</definedName>
    <definedName name="_xlnm.Print_Area" localSheetId="8">'6Liepziedu'!$A$1:$O$56</definedName>
    <definedName name="_xlnm.Print_Area" localSheetId="9">'7Zaļā'!$A$1:$O$78</definedName>
    <definedName name="_xlnm.Print_Area" localSheetId="10">'8Līču'!$A$1:$O$76</definedName>
    <definedName name="_xlnm.Print_Area" localSheetId="11">'9Zvaigžņu'!$A$1:$O$104</definedName>
    <definedName name="_xlnm.Print_Area" localSheetId="39">ELTJStacijas!$A$1:$O$58</definedName>
    <definedName name="_xlnm.Print_Area" localSheetId="35">ELTKastaņu!$A$1:$O$58</definedName>
    <definedName name="_xlnm.Print_Area" localSheetId="36">'ELTLakstīgalu(Pumpura)'!$A$1:$O$58</definedName>
    <definedName name="_xlnm.Print_Area" localSheetId="34">ELTMednieku!$A$1:$O$59</definedName>
    <definedName name="_xlnm.Print_Area" localSheetId="37">ELTMeža!$A$1:$O$58</definedName>
    <definedName name="_xlnm.Print_Area" localSheetId="2">'KOPS 1'!$A$1:$H$58</definedName>
    <definedName name="_xlnm.Print_Area" localSheetId="1">KOPT1!$A$1:$D$23</definedName>
    <definedName name="_xlnm.Print_Area" localSheetId="0">Preambula!$A$1:$L$42</definedName>
    <definedName name="_xlnm.Print_Titles" localSheetId="12">'10Kastaņu'!$7:$9</definedName>
    <definedName name="_xlnm.Print_Titles" localSheetId="13">'11Smilšu'!$7:$9</definedName>
    <definedName name="_xlnm.Print_Titles" localSheetId="14">'12Akmeņu'!$7:$9</definedName>
    <definedName name="_xlnm.Print_Titles" localSheetId="15">'13Lauku'!$7:$9</definedName>
    <definedName name="_xlnm.Print_Titles" localSheetId="16">'14Rembates'!$7:$9</definedName>
    <definedName name="_xlnm.Print_Titles" localSheetId="17">'15Putnu'!$7:$9</definedName>
    <definedName name="_xlnm.Print_Titles" localSheetId="18">'16Meža'!$7:$9</definedName>
    <definedName name="_xlnm.Print_Titles" localSheetId="19">'17Pļavu'!$7:$9</definedName>
    <definedName name="_xlnm.Print_Titles" localSheetId="20">'18Priežu'!$7:$9</definedName>
    <definedName name="_xlnm.Print_Titles" localSheetId="21">'19Egļu'!$7:$9</definedName>
    <definedName name="_xlnm.Print_Titles" localSheetId="3">'1Mednieku'!$7:$9</definedName>
    <definedName name="_xlnm.Print_Titles" localSheetId="23">'20Miera'!$7:$9</definedName>
    <definedName name="_xlnm.Print_Titles" localSheetId="24">'21Ķiršu'!$7:$9</definedName>
    <definedName name="_xlnm.Print_Titles" localSheetId="25">'22Ziedu'!$7:$9</definedName>
    <definedName name="_xlnm.Print_Titles" localSheetId="26">'23Nākotnes'!$7:$9</definedName>
    <definedName name="_xlnm.Print_Titles" localSheetId="27">'24Vidus'!$7:$9</definedName>
    <definedName name="_xlnm.Print_Titles" localSheetId="28">'25Puškina'!$7:$9</definedName>
    <definedName name="_xlnm.Print_Titles" localSheetId="29">'26Stacijas'!$7:$9</definedName>
    <definedName name="_xlnm.Print_Titles" localSheetId="30">'27Draudzības'!$7:$9</definedName>
    <definedName name="_xlnm.Print_Titles" localSheetId="31">'28Liepu'!$7:$9</definedName>
    <definedName name="_xlnm.Print_Titles" localSheetId="32">'29Uzvaras'!$7:$9</definedName>
    <definedName name="_xlnm.Print_Titles" localSheetId="4">'2Zaķu'!$7:$9</definedName>
    <definedName name="_xlnm.Print_Titles" localSheetId="33">'30Avotu'!$7:$9</definedName>
    <definedName name="_xlnm.Print_Titles" localSheetId="5">'3Pumpura'!$7:$9</definedName>
    <definedName name="_xlnm.Print_Titles" localSheetId="6">'4Ozolu'!$7:$9</definedName>
    <definedName name="_xlnm.Print_Titles" localSheetId="7">'5Lakstīgalu'!$7:$9</definedName>
    <definedName name="_xlnm.Print_Titles" localSheetId="8">'6Liepziedu'!$7:$9</definedName>
    <definedName name="_xlnm.Print_Titles" localSheetId="9">'7Zaļā'!$7:$9</definedName>
    <definedName name="_xlnm.Print_Titles" localSheetId="10">'8Līču'!$7:$9</definedName>
    <definedName name="_xlnm.Print_Titles" localSheetId="11">'9Zvaigžņu'!$7:$9</definedName>
    <definedName name="_xlnm.Print_Titles" localSheetId="39">ELTJStacijas!$7:$9</definedName>
    <definedName name="_xlnm.Print_Titles" localSheetId="35">ELTKastaņu!$7:$9</definedName>
    <definedName name="_xlnm.Print_Titles" localSheetId="36">'ELTLakstīgalu(Pumpura)'!$7:$9</definedName>
    <definedName name="_xlnm.Print_Titles" localSheetId="34">ELTMednieku!$7:$9</definedName>
    <definedName name="_xlnm.Print_Titles" localSheetId="37">ELTMeža!$7:$9</definedName>
    <definedName name="_xlnm.Print_Titles" localSheetId="2">'KOPS 1'!$8:$11</definedName>
    <definedName name="_xlnm.Print_Titles" localSheetId="1">KOPT1!$8:$11</definedName>
  </definedNames>
  <calcPr calcId="162913"/>
</workbook>
</file>

<file path=xl/calcChain.xml><?xml version="1.0" encoding="utf-8"?>
<calcChain xmlns="http://schemas.openxmlformats.org/spreadsheetml/2006/main">
  <c r="H46" i="150" l="1"/>
  <c r="G46" i="150"/>
  <c r="E46" i="150" l="1"/>
  <c r="D46" i="150" l="1"/>
  <c r="F46" i="150"/>
  <c r="D12" i="162" l="1"/>
  <c r="H42" i="150" l="1"/>
  <c r="H44" i="150"/>
  <c r="H45" i="150"/>
  <c r="H43" i="150"/>
  <c r="D31" i="182"/>
  <c r="D30" i="182"/>
  <c r="D29" i="182"/>
  <c r="D14" i="182"/>
  <c r="D13" i="182"/>
  <c r="D12" i="182"/>
  <c r="D27" i="180"/>
  <c r="D12" i="180"/>
  <c r="D11" i="180"/>
  <c r="D32" i="179"/>
  <c r="D31" i="179"/>
  <c r="D16" i="179"/>
  <c r="D15" i="179"/>
  <c r="D14" i="179"/>
  <c r="D13" i="179"/>
  <c r="D12" i="179"/>
  <c r="D31" i="178"/>
  <c r="D30" i="178"/>
  <c r="D29" i="178"/>
  <c r="D14" i="178"/>
  <c r="D13" i="178"/>
  <c r="D12" i="178"/>
  <c r="D11" i="178"/>
  <c r="D26" i="177"/>
  <c r="D25" i="177"/>
  <c r="D12" i="177"/>
  <c r="D11" i="177"/>
  <c r="D30" i="176"/>
  <c r="D29" i="176"/>
  <c r="D14" i="176"/>
  <c r="D13" i="176"/>
  <c r="D12" i="176"/>
  <c r="D11" i="176"/>
  <c r="D21" i="175"/>
  <c r="D11" i="175"/>
  <c r="D30" i="174"/>
  <c r="D29" i="174"/>
  <c r="D14" i="174"/>
  <c r="D13" i="174"/>
  <c r="D12" i="174"/>
  <c r="D11" i="174"/>
  <c r="D27" i="173"/>
  <c r="D26" i="173"/>
  <c r="D14" i="173"/>
  <c r="D13" i="173"/>
  <c r="D12" i="173"/>
  <c r="D11" i="173"/>
  <c r="D25" i="172"/>
  <c r="D24" i="172"/>
  <c r="D12" i="172"/>
  <c r="D11" i="172"/>
  <c r="D29" i="170"/>
  <c r="D28" i="170"/>
  <c r="D27" i="170"/>
  <c r="D12" i="170"/>
  <c r="D11" i="170"/>
  <c r="D28" i="169"/>
  <c r="D27" i="169"/>
  <c r="D26" i="169"/>
  <c r="D11" i="169"/>
  <c r="D39" i="160"/>
  <c r="D38" i="160"/>
  <c r="D37" i="160"/>
  <c r="D36" i="160"/>
  <c r="D19" i="160"/>
  <c r="D18" i="160"/>
  <c r="D17" i="160"/>
  <c r="D16" i="160"/>
  <c r="D15" i="160"/>
  <c r="D14" i="160"/>
  <c r="D13" i="160"/>
  <c r="D30" i="168"/>
  <c r="D29" i="168"/>
  <c r="D14" i="168"/>
  <c r="D13" i="168"/>
  <c r="D12" i="168"/>
  <c r="D11" i="168"/>
  <c r="D34" i="167"/>
  <c r="D33" i="167"/>
  <c r="D32" i="167"/>
  <c r="D17" i="167"/>
  <c r="D16" i="167"/>
  <c r="D15" i="167"/>
  <c r="D14" i="167"/>
  <c r="D13" i="167"/>
  <c r="D12" i="167"/>
  <c r="D11" i="167"/>
  <c r="D31" i="166"/>
  <c r="D30" i="166"/>
  <c r="D17" i="166"/>
  <c r="D16" i="166"/>
  <c r="D15" i="166"/>
  <c r="D14" i="166"/>
  <c r="D13" i="166"/>
  <c r="D12" i="166"/>
  <c r="D11" i="166"/>
  <c r="G42" i="150" l="1"/>
  <c r="G45" i="150"/>
  <c r="E45" i="150"/>
  <c r="G44" i="150"/>
  <c r="E44" i="150"/>
  <c r="E43" i="150"/>
  <c r="E42" i="150"/>
  <c r="G43" i="150" l="1"/>
  <c r="F45" i="150"/>
  <c r="F44" i="150"/>
  <c r="F43" i="150"/>
  <c r="F42" i="150"/>
  <c r="D42" i="150" l="1"/>
  <c r="D45" i="150"/>
  <c r="D44" i="150"/>
  <c r="D43" i="150"/>
  <c r="D29" i="164"/>
  <c r="D28" i="164"/>
  <c r="D27" i="164"/>
  <c r="D26" i="164"/>
  <c r="D13" i="164"/>
  <c r="D12" i="164"/>
  <c r="D11" i="164"/>
  <c r="D27" i="163" l="1"/>
  <c r="D26" i="163"/>
  <c r="D14" i="163"/>
  <c r="D13" i="163"/>
  <c r="D32" i="162"/>
  <c r="D31" i="162"/>
  <c r="D30" i="162"/>
  <c r="D15" i="162"/>
  <c r="D14" i="162"/>
  <c r="D13" i="162"/>
  <c r="D11" i="162"/>
  <c r="D26" i="161"/>
  <c r="D14" i="161"/>
  <c r="D13" i="161"/>
  <c r="D12" i="161"/>
  <c r="D11" i="161"/>
  <c r="D28" i="158"/>
  <c r="D13" i="158" l="1"/>
  <c r="D12" i="158"/>
  <c r="D11" i="158"/>
  <c r="D34" i="155"/>
  <c r="D33" i="155"/>
  <c r="D32" i="155"/>
  <c r="D17" i="155"/>
  <c r="D16" i="155"/>
  <c r="D15" i="155"/>
  <c r="D16" i="154"/>
  <c r="D15" i="154"/>
  <c r="D14" i="154"/>
  <c r="D13" i="154"/>
  <c r="D12" i="154"/>
  <c r="D11" i="154"/>
  <c r="D29" i="154"/>
  <c r="D28" i="154"/>
  <c r="D63" i="183" l="1"/>
  <c r="D61" i="183"/>
  <c r="D38" i="183"/>
  <c r="D37" i="183"/>
  <c r="D36" i="183"/>
  <c r="D35" i="183"/>
  <c r="D28" i="183"/>
  <c r="D26" i="183"/>
  <c r="G40" i="150"/>
  <c r="E40" i="150"/>
  <c r="H40" i="150"/>
  <c r="D75" i="181"/>
  <c r="D69" i="181"/>
  <c r="D59" i="181"/>
  <c r="D58" i="181"/>
  <c r="D57" i="181"/>
  <c r="D56" i="181"/>
  <c r="D55" i="181"/>
  <c r="D54" i="181"/>
  <c r="D53" i="181"/>
  <c r="D50" i="181"/>
  <c r="D49" i="181"/>
  <c r="D48" i="181"/>
  <c r="D47" i="181"/>
  <c r="D46" i="181"/>
  <c r="G38" i="150"/>
  <c r="E38" i="150"/>
  <c r="H38" i="150"/>
  <c r="D100" i="179"/>
  <c r="D99" i="179"/>
  <c r="D95" i="179"/>
  <c r="D91" i="179"/>
  <c r="D11" i="179" s="1"/>
  <c r="G36" i="150"/>
  <c r="E36" i="150"/>
  <c r="H36" i="150"/>
  <c r="G35" i="150"/>
  <c r="E35" i="150"/>
  <c r="H35" i="150"/>
  <c r="G34" i="150"/>
  <c r="E34" i="150"/>
  <c r="H34" i="150"/>
  <c r="G33" i="150"/>
  <c r="E33" i="150"/>
  <c r="H33" i="150"/>
  <c r="G32" i="150"/>
  <c r="E32" i="150"/>
  <c r="H32" i="150"/>
  <c r="G31" i="150"/>
  <c r="E31" i="150"/>
  <c r="H31" i="150"/>
  <c r="D27" i="183" l="1"/>
  <c r="D59" i="183"/>
  <c r="D58" i="183"/>
  <c r="D14" i="181"/>
  <c r="D11" i="181"/>
  <c r="D12" i="181"/>
  <c r="D13" i="181"/>
  <c r="D97" i="179"/>
  <c r="D71" i="181"/>
  <c r="D73" i="181"/>
  <c r="D68" i="181"/>
  <c r="F31" i="150"/>
  <c r="G30" i="150"/>
  <c r="E30" i="150"/>
  <c r="H30" i="150"/>
  <c r="D49" i="170"/>
  <c r="D48" i="170"/>
  <c r="D40" i="150" l="1"/>
  <c r="D38" i="150"/>
  <c r="D35" i="150"/>
  <c r="D34" i="150"/>
  <c r="D33" i="150"/>
  <c r="D32" i="150"/>
  <c r="D31" i="150"/>
  <c r="D36" i="150"/>
  <c r="D60" i="183"/>
  <c r="D98" i="179"/>
  <c r="F40" i="150"/>
  <c r="F38" i="150"/>
  <c r="F36" i="150"/>
  <c r="F35" i="150"/>
  <c r="F34" i="150"/>
  <c r="F33" i="150"/>
  <c r="F32" i="150"/>
  <c r="F29" i="150"/>
  <c r="D86" i="160"/>
  <c r="D85" i="160"/>
  <c r="D84" i="160"/>
  <c r="D83" i="160"/>
  <c r="D82" i="160"/>
  <c r="D81" i="160"/>
  <c r="D80" i="160"/>
  <c r="D74" i="160"/>
  <c r="D113" i="160"/>
  <c r="D112" i="160"/>
  <c r="D103" i="160"/>
  <c r="D102" i="160"/>
  <c r="D12" i="160" s="1"/>
  <c r="D101" i="160"/>
  <c r="D11" i="160" s="1"/>
  <c r="G29" i="150" l="1"/>
  <c r="H29" i="150"/>
  <c r="E29" i="150"/>
  <c r="D30" i="150"/>
  <c r="H41" i="150"/>
  <c r="G41" i="150"/>
  <c r="H39" i="150"/>
  <c r="E39" i="150"/>
  <c r="G39" i="150"/>
  <c r="E41" i="150"/>
  <c r="H37" i="150"/>
  <c r="E37" i="150"/>
  <c r="G37" i="150"/>
  <c r="F30" i="150"/>
  <c r="D110" i="160"/>
  <c r="D29" i="150" l="1"/>
  <c r="D111" i="160"/>
  <c r="D58" i="168"/>
  <c r="D56" i="168"/>
  <c r="D54" i="168"/>
  <c r="G28" i="150"/>
  <c r="E28" i="150"/>
  <c r="H28" i="150"/>
  <c r="G25" i="150"/>
  <c r="F25" i="150"/>
  <c r="E25" i="150"/>
  <c r="H25" i="150"/>
  <c r="G24" i="150"/>
  <c r="E24" i="150"/>
  <c r="H24" i="150"/>
  <c r="D45" i="165"/>
  <c r="D41" i="165"/>
  <c r="D40" i="165"/>
  <c r="D36" i="165"/>
  <c r="D35" i="165"/>
  <c r="D34" i="165"/>
  <c r="D33" i="165"/>
  <c r="G22" i="150"/>
  <c r="E22" i="150"/>
  <c r="H22" i="150"/>
  <c r="G21" i="150"/>
  <c r="E21" i="150"/>
  <c r="H21" i="150"/>
  <c r="G20" i="150"/>
  <c r="E20" i="150"/>
  <c r="H20" i="150"/>
  <c r="G19" i="150"/>
  <c r="E19" i="150"/>
  <c r="H19" i="150"/>
  <c r="D46" i="159"/>
  <c r="D45" i="159"/>
  <c r="D41" i="159"/>
  <c r="D40" i="159"/>
  <c r="D35" i="159"/>
  <c r="D34" i="159"/>
  <c r="D33" i="159"/>
  <c r="D62" i="157"/>
  <c r="D57" i="157"/>
  <c r="D56" i="157"/>
  <c r="D45" i="157"/>
  <c r="D44" i="157"/>
  <c r="D43" i="157"/>
  <c r="D42" i="157"/>
  <c r="D41" i="157"/>
  <c r="D40" i="157"/>
  <c r="G18" i="150"/>
  <c r="E18" i="150"/>
  <c r="H18" i="150"/>
  <c r="D83" i="156"/>
  <c r="D65" i="156"/>
  <c r="D64" i="156"/>
  <c r="D63" i="156"/>
  <c r="D62" i="156"/>
  <c r="D61" i="156"/>
  <c r="D60" i="156"/>
  <c r="D59" i="156"/>
  <c r="D58" i="156"/>
  <c r="D56" i="156"/>
  <c r="D55" i="156"/>
  <c r="D54" i="156"/>
  <c r="D53" i="156"/>
  <c r="D52" i="156"/>
  <c r="D51" i="156"/>
  <c r="D50" i="156"/>
  <c r="D49" i="156"/>
  <c r="D48" i="156"/>
  <c r="G14" i="150"/>
  <c r="E14" i="150"/>
  <c r="H14" i="150"/>
  <c r="D34" i="154"/>
  <c r="D32" i="154"/>
  <c r="D23" i="149"/>
  <c r="D21" i="149"/>
  <c r="D19" i="149"/>
  <c r="D95" i="149"/>
  <c r="D87" i="149"/>
  <c r="D86" i="149"/>
  <c r="D81" i="149"/>
  <c r="D76" i="149"/>
  <c r="D75" i="149"/>
  <c r="D60" i="149"/>
  <c r="D59" i="149"/>
  <c r="D58" i="149"/>
  <c r="D57" i="149"/>
  <c r="D56" i="149"/>
  <c r="D55" i="149"/>
  <c r="D54" i="149"/>
  <c r="D53" i="149"/>
  <c r="D52" i="149"/>
  <c r="D51" i="149"/>
  <c r="D50" i="149"/>
  <c r="D49" i="149"/>
  <c r="D48" i="149"/>
  <c r="D47" i="149"/>
  <c r="D46" i="149"/>
  <c r="D45" i="149"/>
  <c r="D44" i="149"/>
  <c r="D38" i="149"/>
  <c r="D36" i="149"/>
  <c r="F41" i="150" l="1"/>
  <c r="G26" i="150"/>
  <c r="F37" i="150"/>
  <c r="D41" i="150"/>
  <c r="D12" i="165"/>
  <c r="D25" i="157"/>
  <c r="D24" i="159"/>
  <c r="D23" i="165"/>
  <c r="F39" i="150"/>
  <c r="D12" i="157"/>
  <c r="D26" i="157"/>
  <c r="D12" i="159"/>
  <c r="D11" i="157"/>
  <c r="D11" i="159"/>
  <c r="D11" i="165"/>
  <c r="H27" i="150"/>
  <c r="E27" i="150"/>
  <c r="G27" i="150"/>
  <c r="D14" i="156"/>
  <c r="D32" i="156"/>
  <c r="D11" i="156"/>
  <c r="D15" i="156"/>
  <c r="D33" i="156"/>
  <c r="D12" i="156"/>
  <c r="D16" i="156"/>
  <c r="D34" i="156"/>
  <c r="D13" i="156"/>
  <c r="D17" i="156"/>
  <c r="D79" i="156"/>
  <c r="D35" i="154"/>
  <c r="D33" i="154"/>
  <c r="D14" i="149"/>
  <c r="D31" i="149"/>
  <c r="D32" i="149"/>
  <c r="D16" i="149"/>
  <c r="D33" i="149"/>
  <c r="D37" i="149"/>
  <c r="D39" i="149"/>
  <c r="D13" i="149"/>
  <c r="D22" i="149"/>
  <c r="D24" i="149"/>
  <c r="D15" i="149"/>
  <c r="D28" i="149"/>
  <c r="D20" i="149"/>
  <c r="D92" i="149"/>
  <c r="F28" i="150"/>
  <c r="D44" i="165"/>
  <c r="D42" i="165"/>
  <c r="F19" i="150"/>
  <c r="D42" i="159"/>
  <c r="D44" i="159"/>
  <c r="D60" i="157"/>
  <c r="D55" i="157"/>
  <c r="D58" i="157"/>
  <c r="F18" i="150"/>
  <c r="D76" i="156"/>
  <c r="D81" i="156"/>
  <c r="D74" i="149"/>
  <c r="F26" i="150" l="1"/>
  <c r="D28" i="150"/>
  <c r="E26" i="150"/>
  <c r="H26" i="150"/>
  <c r="D25" i="150"/>
  <c r="D24" i="150"/>
  <c r="D22" i="150"/>
  <c r="D21" i="150"/>
  <c r="D19" i="150"/>
  <c r="D18" i="150"/>
  <c r="F27" i="150"/>
  <c r="D14" i="150"/>
  <c r="D20" i="150"/>
  <c r="D39" i="150"/>
  <c r="D37" i="150"/>
  <c r="H13" i="150"/>
  <c r="G13" i="150"/>
  <c r="D93" i="149"/>
  <c r="F24" i="150"/>
  <c r="F22" i="150"/>
  <c r="F21" i="150"/>
  <c r="F20" i="150"/>
  <c r="F14" i="150"/>
  <c r="D26" i="150" l="1"/>
  <c r="D27" i="150"/>
  <c r="H23" i="150"/>
  <c r="G23" i="150"/>
  <c r="H16" i="150"/>
  <c r="G16" i="150"/>
  <c r="E16" i="150"/>
  <c r="H17" i="150"/>
  <c r="G17" i="150"/>
  <c r="H15" i="150"/>
  <c r="E15" i="150"/>
  <c r="G15" i="150"/>
  <c r="E13" i="150"/>
  <c r="F13" i="150"/>
  <c r="D13" i="150" l="1"/>
  <c r="E17" i="150"/>
  <c r="E23" i="150"/>
  <c r="E12" i="150"/>
  <c r="G12" i="150"/>
  <c r="G48" i="150" s="1"/>
  <c r="H12" i="150"/>
  <c r="H48" i="150" s="1"/>
  <c r="D6" i="150" s="1"/>
  <c r="F23" i="150" l="1"/>
  <c r="F17" i="150"/>
  <c r="E48" i="150"/>
  <c r="F15" i="150"/>
  <c r="D23" i="150"/>
  <c r="F16" i="150"/>
  <c r="D16" i="150" l="1"/>
  <c r="D15" i="150"/>
  <c r="D17" i="150"/>
  <c r="D12" i="150"/>
  <c r="F12" i="150"/>
  <c r="F48" i="150" s="1"/>
  <c r="J48" i="150" s="1"/>
  <c r="D48" i="150" l="1"/>
  <c r="D49" i="150" l="1"/>
  <c r="D51" i="150"/>
  <c r="D52" i="150" l="1"/>
  <c r="D5" i="150" s="1"/>
</calcChain>
</file>

<file path=xl/sharedStrings.xml><?xml version="1.0" encoding="utf-8"?>
<sst xmlns="http://schemas.openxmlformats.org/spreadsheetml/2006/main" count="7981" uniqueCount="764">
  <si>
    <t>KOPĀ</t>
  </si>
  <si>
    <t>Būves nosaukums:</t>
  </si>
  <si>
    <t>Objekta nosaukums:</t>
  </si>
  <si>
    <t>Objekta adrese:</t>
  </si>
  <si>
    <t>Pasūtījuma Nr.</t>
  </si>
  <si>
    <t>Nr.p.k.</t>
  </si>
  <si>
    <t>Darba nosaukums</t>
  </si>
  <si>
    <t>Mērvienība</t>
  </si>
  <si>
    <t>Daudzums</t>
  </si>
  <si>
    <t>Vienības izmaksas</t>
  </si>
  <si>
    <t>Laika norma (c/h)</t>
  </si>
  <si>
    <t>Darbietilpība (c/h)</t>
  </si>
  <si>
    <t>Kopā uz visu apjomu</t>
  </si>
  <si>
    <t>Kopējā darbietilpība, c/st</t>
  </si>
  <si>
    <t>Kods, tāmes Nr.</t>
  </si>
  <si>
    <t>Darba veids vai konstruktīvā elementa nosaukums</t>
  </si>
  <si>
    <t>Tai skaitā</t>
  </si>
  <si>
    <t>Kopā</t>
  </si>
  <si>
    <t>PAVISAM KOPĀ</t>
  </si>
  <si>
    <t>Tiešās izmaksas kopā</t>
  </si>
  <si>
    <t>Būves adrese:</t>
  </si>
  <si>
    <t>Objekta Nr.</t>
  </si>
  <si>
    <t>Objekta nosaukums</t>
  </si>
  <si>
    <t>PAVISAM BŪVNIECĪBAS IZMAKSAS</t>
  </si>
  <si>
    <t>Sastādīja</t>
  </si>
  <si>
    <t>Pārbaudīja</t>
  </si>
  <si>
    <t>kpl.</t>
  </si>
  <si>
    <t>t.sk. darba aizsardzībai</t>
  </si>
  <si>
    <t>PVN 21%</t>
  </si>
  <si>
    <r>
      <t>Objekta izmaksas (</t>
    </r>
    <r>
      <rPr>
        <i/>
        <sz val="10"/>
        <rFont val="Arial"/>
        <family val="2"/>
        <charset val="186"/>
      </rPr>
      <t>euro</t>
    </r>
    <r>
      <rPr>
        <sz val="10"/>
        <rFont val="Arial"/>
        <family val="2"/>
      </rPr>
      <t xml:space="preserve">) </t>
    </r>
  </si>
  <si>
    <r>
      <t xml:space="preserve">Par kopējo summu, </t>
    </r>
    <r>
      <rPr>
        <i/>
        <sz val="11"/>
        <rFont val="Arial"/>
        <family val="2"/>
        <charset val="186"/>
      </rPr>
      <t>euro</t>
    </r>
  </si>
  <si>
    <r>
      <t>Tāmes izmaksas (</t>
    </r>
    <r>
      <rPr>
        <i/>
        <sz val="10"/>
        <rFont val="Arial"/>
        <family val="2"/>
        <charset val="186"/>
      </rPr>
      <t>euro)</t>
    </r>
  </si>
  <si>
    <r>
      <t>Darba alga (</t>
    </r>
    <r>
      <rPr>
        <i/>
        <sz val="10"/>
        <rFont val="Arial"/>
        <family val="2"/>
        <charset val="186"/>
      </rPr>
      <t>euro</t>
    </r>
    <r>
      <rPr>
        <sz val="10"/>
        <rFont val="Arial"/>
        <family val="2"/>
      </rPr>
      <t>)</t>
    </r>
  </si>
  <si>
    <r>
      <t>Materiāli (</t>
    </r>
    <r>
      <rPr>
        <i/>
        <sz val="10"/>
        <rFont val="Arial"/>
        <family val="2"/>
        <charset val="186"/>
      </rPr>
      <t>euro</t>
    </r>
    <r>
      <rPr>
        <sz val="10"/>
        <rFont val="Arial"/>
        <family val="2"/>
      </rPr>
      <t xml:space="preserve">) </t>
    </r>
  </si>
  <si>
    <r>
      <t>Mehānismi (</t>
    </r>
    <r>
      <rPr>
        <i/>
        <sz val="10"/>
        <rFont val="Arial"/>
        <family val="2"/>
        <charset val="186"/>
      </rPr>
      <t>euro</t>
    </r>
    <r>
      <rPr>
        <sz val="10"/>
        <rFont val="Arial"/>
        <family val="2"/>
      </rPr>
      <t>)</t>
    </r>
  </si>
  <si>
    <r>
      <t>Tāmes tiešās izmaksas</t>
    </r>
    <r>
      <rPr>
        <i/>
        <sz val="11"/>
        <rFont val="Arial"/>
        <family val="2"/>
        <charset val="186"/>
      </rPr>
      <t xml:space="preserve"> euro</t>
    </r>
    <r>
      <rPr>
        <sz val="11"/>
        <rFont val="Arial"/>
        <family val="2"/>
      </rPr>
      <t xml:space="preserve"> bez PVN</t>
    </r>
  </si>
  <si>
    <t>Darba samaksas likme (euro/h)</t>
  </si>
  <si>
    <t>Darba alga (euro)</t>
  </si>
  <si>
    <t>Materiāli (euro)</t>
  </si>
  <si>
    <t>Mehānismi (euro)</t>
  </si>
  <si>
    <t>Kopā (euro)</t>
  </si>
  <si>
    <t>Summa (euro)</t>
  </si>
  <si>
    <t xml:space="preserve"> 1-1</t>
  </si>
  <si>
    <t xml:space="preserve"> 1-2</t>
  </si>
  <si>
    <t xml:space="preserve"> 1-3</t>
  </si>
  <si>
    <t xml:space="preserve"> 1-4</t>
  </si>
  <si>
    <t xml:space="preserve"> 1-5</t>
  </si>
  <si>
    <t xml:space="preserve"> 1-6</t>
  </si>
  <si>
    <t>ŪDENSSAIMNIECĪBAS PAKALPOJUMU ATTĪSTĪBA LIELVĀRDĒ, III KĀRTA</t>
  </si>
  <si>
    <t>LIELVĀRDE</t>
  </si>
  <si>
    <t>LR 2016/2 KF (2016-UK/385-07)</t>
  </si>
  <si>
    <t>Tāme sastādīta: 2017.gada februārī</t>
  </si>
  <si>
    <t>SADZĪVES KANALIZĀCIJA K1, KSS-MEDNIEKU UN KANALIZĀCIJAS SPIEDVADS K1S MEDNIEKU IELĀ</t>
  </si>
  <si>
    <t>SADZĪVES KANALIZĀCIJA K1 ZAĶU IELĀ</t>
  </si>
  <si>
    <t>SADZĪVES KANALIZĀCIJA K1, KSS-PUMPURA UN KANALIZĀCIJAS SPIEDVADS K1S PUMPURA IELĀ</t>
  </si>
  <si>
    <t>SADZĪVES KANALIZĀCIJA K1 OZOLU IELĀ</t>
  </si>
  <si>
    <t>SADZĪVES KANALIZĀCIJA K1 LAKSTĪGALU IELĀ</t>
  </si>
  <si>
    <t>SADZĪVES KANALIZĀCIJA K1 LIEPZIEDU IELĀ</t>
  </si>
  <si>
    <t>SADZĪVES KANALIZĀCIJA K1 ZAĻĀ IELĀ</t>
  </si>
  <si>
    <t>SADZĪVES KANALIZĀCIJA K1 LĪČU IELĀ</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</si>
  <si>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</si>
  <si>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</si>
  <si>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</si>
  <si>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</si>
  <si>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</si>
  <si>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</si>
  <si>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</si>
  <si>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</si>
  <si>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</si>
  <si>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</si>
  <si>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</si>
  <si>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</si>
  <si>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</si>
  <si>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</si>
  <si>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</si>
  <si>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</si>
  <si>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</si>
  <si>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</si>
  <si>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</si>
  <si>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</si>
  <si>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1-27</t>
  </si>
  <si>
    <t xml:space="preserve"> 1-28</t>
  </si>
  <si>
    <t xml:space="preserve"> 1-29</t>
  </si>
  <si>
    <t xml:space="preserve"> 1-30</t>
  </si>
  <si>
    <t>SADZĪVES KANALIZĀCIJA K1, KANALIZĀCIJAS SPIEDVADS K1S ZVAIGŽŅU IELĀ</t>
  </si>
  <si>
    <t>SADZĪVES KANALIZĀCIJA K1, KSS-KASTAŅU UN KANALIZĀCIJAS SPIEDVADS K1S KASTAŅU IELĀ</t>
  </si>
  <si>
    <t>SADZĪVES KANALIZĀCIJA K1 SMILŠU IELĀ</t>
  </si>
  <si>
    <t>SADZĪVES KANALIZĀCIJA K1 AKMEŅU IELĀ</t>
  </si>
  <si>
    <t>SADZĪVES KANALIZĀCIJA K1 LAUKU IELĀ</t>
  </si>
  <si>
    <t>SADZĪVES KANALIZĀCIJA K1 REMBATES IELĀ</t>
  </si>
  <si>
    <t>SADZĪVES KANALIZĀCIJA K1 PUTNU IELĀ</t>
  </si>
  <si>
    <t>SADZĪVES KANALIZĀCIJA K1, KSS-MEŽA UN KANALIZĀCIJAS SPIEDVADS K1S MEŽA IELĀ</t>
  </si>
  <si>
    <t>SADZĪVES KANALIZĀCIJA K1 PĻAVU IELĀ</t>
  </si>
  <si>
    <t>SADZĪVES KANALIZĀCIJA K1 PRIEŽU IELĀ</t>
  </si>
  <si>
    <t>SADZĪVES KANALIZĀCIJA K1 EGĻU IELĀ</t>
  </si>
  <si>
    <t>SADZĪVES KANALIZĀCIJA K1 MIERA IELĀ</t>
  </si>
  <si>
    <t>SADZĪVES KANALIZĀCIJA K1 ĶIRŠU IELĀ</t>
  </si>
  <si>
    <t>SADZĪVES KANALIZĀCIJA K1 ZIEDU IELĀ</t>
  </si>
  <si>
    <t>SADZĪVES KANALIZĀCIJA K1 NĀKOTNES IELĀ</t>
  </si>
  <si>
    <t>SADZĪVES KANALIZĀCIJA K1 VIDUS IELĀ</t>
  </si>
  <si>
    <t>SADZĪVES KANALIZĀCIJA K1 PUŠKINA IELĀ</t>
  </si>
  <si>
    <t>SADZĪVES KANALIZĀCIJA K1, KSS-STACIJAS UN KANALIZĀCIJAS SPIEDVADS K1S STACIJAS IELĀ</t>
  </si>
  <si>
    <t>SADZĪVES KANALIZĀCIJA K1 DRAUDZĪBAS IELĀ</t>
  </si>
  <si>
    <t>SADZĪVES KANALIZĀCIJA K1, KANALIZĀCIJAS SPIEDVADS K1S LIEPU IELĀ</t>
  </si>
  <si>
    <t>SADZĪVES KANALIZĀCIJA K1, KANALIZĀCIJAS SPIEDVADS K1S UZVARAS IELĀ</t>
  </si>
  <si>
    <t>SADZĪVES KANALIZĀCIJA K1,   KANALIZĀCIJAS SPIEDVADS K1S NO ESOŠĀ "AVOTU MASĪVA"</t>
  </si>
  <si>
    <t xml:space="preserve">Tāme sastādīta 2017.gada tirgus cenās, pamatojoties uz ŪKT daļas rasējumiem. </t>
  </si>
  <si>
    <t xml:space="preserve">Zemes darbi projektēto K1 tīklu darbu zonā </t>
  </si>
  <si>
    <t>m</t>
  </si>
  <si>
    <t>Esošā izraktā grunts (ieskaitot liekās grunts aizvešanu utt.)</t>
  </si>
  <si>
    <r>
      <t>m</t>
    </r>
    <r>
      <rPr>
        <vertAlign val="superscript"/>
        <sz val="10"/>
        <rFont val="Arial"/>
        <family val="2"/>
        <charset val="186"/>
      </rPr>
      <t>3</t>
    </r>
  </si>
  <si>
    <t>Grunts nomaiņa 100% apjomā ar pievestu smilti, ieskaitot smilts atvešanu utt. (neieskaitot cauruļvada apbērumu, pabērumu un atjaunojamā ceļa seguma konstruktīvo "pīrāgu")</t>
  </si>
  <si>
    <t>Esošā asfaltbetona seguma noņemšana 2,5m platā joslā*; (tranšejas sānu malu vertikāla izzāģēšana taisnā līnijā)</t>
  </si>
  <si>
    <r>
      <t>m</t>
    </r>
    <r>
      <rPr>
        <vertAlign val="superscript"/>
        <sz val="10"/>
        <rFont val="Arial"/>
        <family val="2"/>
        <charset val="186"/>
      </rPr>
      <t>2</t>
    </r>
  </si>
  <si>
    <t>Asfalta seguma atjaunošana (b=12cm) 2,5m platā joslā*, paredzēt vertikālā savienojuma apstrādi ar atbilstošu bitumena mastiku, ieskaitot afalta seguma atjaunošanu (atbilstoši rasējumam ŪKT-84)</t>
  </si>
  <si>
    <t>Esošā grants seguma noņemšana 2,3m platā joslā</t>
  </si>
  <si>
    <t>Grants seguma atjaunošana 2,3m platā joslā, tai skaitā sablīvēšana un planēšana (atbilstoši rasējumam ŪKT-84)</t>
  </si>
  <si>
    <t xml:space="preserve">Esošā zāliena seguma noņemšana </t>
  </si>
  <si>
    <t>Tranšejas sieniņas nostiprināšana ar metāla vairogiem (divpusēji) pie dziļuma lielāks par 1,5 m</t>
  </si>
  <si>
    <t>Smilts pamatnes ierīkošana zem cauruļvadiem, h=15 cm</t>
  </si>
  <si>
    <t>Smilšu grunts apbērums, h=30cm</t>
  </si>
  <si>
    <t>Būvgružu (demontētais asfalts vid. slāņa biezums b=6cm) izvešana ar sertificētu atkritumu savākšanas kompāniju uz atkritumu poligonu</t>
  </si>
  <si>
    <t>Gruntsūdens atsūknēšana no būvgrāvja</t>
  </si>
  <si>
    <t>Māju pievadiem:</t>
  </si>
  <si>
    <t xml:space="preserve">Esošā grants seguma noņemšana tranšejas platumā 1,5m </t>
  </si>
  <si>
    <t>Grants seguma atjaunošana tranšejas platumā 1,5m tai skaitā sablīvēšana un planēšana (atbilstoši rasējumam ŪKT-84)</t>
  </si>
  <si>
    <t>Esošā zālāja seguma noņemšana tranšejas platumā 1,5m</t>
  </si>
  <si>
    <r>
      <t>m</t>
    </r>
    <r>
      <rPr>
        <vertAlign val="superscript"/>
        <sz val="10"/>
        <rFont val="Arial"/>
        <family val="2"/>
        <charset val="186"/>
      </rPr>
      <t>2</t>
    </r>
    <r>
      <rPr>
        <sz val="10"/>
        <rFont val="Arial"/>
        <family val="2"/>
        <charset val="186"/>
      </rPr>
      <t/>
    </r>
  </si>
  <si>
    <t xml:space="preserve">Sadzīves kanalizācijas K1 montāžas darbi </t>
  </si>
  <si>
    <t xml:space="preserve">PP dubultsienu kanalizācijas caurules ar uzmavām un blīvi OD250; H=2,5 - 3,0m,  ieguldes klase SN8; montāža un ar to saistītie darbi </t>
  </si>
  <si>
    <t xml:space="preserve">PP dubultsienu kanalizācijas caurules ar uzmavām un blīvi OD250; H=3,0 - 3,5m,  ieguldes klase SN8; montāža un ar to saistītie darbi </t>
  </si>
  <si>
    <t xml:space="preserve">PP dubultsienu kanalizācijas caurules ar uzmavām un blīvi OD250; H=3,5 - 4,0m,  ieguldes klase SN8; montāža un ar to saistītie darbi  </t>
  </si>
  <si>
    <t xml:space="preserve">PP dubultsienu kanalizācijas caurules ar uzmavām un blīvi OD250; H=4,0 - 4,5m,  ieguldes klase SN8; montāža un ar to saistītie darbi  </t>
  </si>
  <si>
    <t xml:space="preserve">PP dubultsienu kanalizācijas caurules ar uzmavām un blīvi OD200; H=1,5 -2,0m,  ieguldes klase SN8; montāža un ar to saistītie darbi </t>
  </si>
  <si>
    <t xml:space="preserve">PP dubultsienu kanalizācijas caurules ar uzmavām un blīvi OD200; H=2,0 -2,5m,  ieguldes klase SN8; montāža un ar to saistītie darbi </t>
  </si>
  <si>
    <t xml:space="preserve">PP dubultsienu kanalizācijas caurules ar uzmavām un blīvi OD200; H=2,5 -3,0m,  ieguldes klase SN8; montāža un ar to saistītie darbi </t>
  </si>
  <si>
    <t xml:space="preserve">PP dubultsienu kanalizācijas caurules ar uzmavām un blīvi OD200; H=3,0 -3,5m,  ieguldes klase SN8; montāža un ar to saistītie darbi </t>
  </si>
  <si>
    <t xml:space="preserve">PP dubultsienu kanalizācijas caurules ar uzmavām un blīvi OD200; H=3,5 -4,0m,  ieguldes klase SN8; montāža un ar to saistītie darbi </t>
  </si>
  <si>
    <t xml:space="preserve">PP dubultsienu kanalizācijas caurules ar uzmavām un blīvi OD160; H=1,0 -1,5m,  ieguldes klase SN8; montāža un ar to saistītie darbi </t>
  </si>
  <si>
    <t xml:space="preserve">PP dubultsienu kanalizācijas caurules ar uzmavām un blīvi OD160; H=1,5 -2,0m,  ieguldes klase SN8; montāža un ar to saistītie darbi </t>
  </si>
  <si>
    <t xml:space="preserve">PP dubultsienu kanalizācijas caurules ar uzmavām un blīvi OD160; H=2,0 -2,5m,  ieguldes klase SN8; montāža un ar to saistītie darbi </t>
  </si>
  <si>
    <t>PP sadzīves kanalizācijas aka OD400 ar teleskopu D315, ķeta rāmi un vāku, H=1,5 - 2,0m; montāža</t>
  </si>
  <si>
    <t>PP sadzīves kanalizācijas aka OD560 ar teleskopu D500, ķeta rāmi un vāku, H=2,0 - 2,5m; montāža</t>
  </si>
  <si>
    <t>Dzelzsbetona skatakas komplektā ar dzelzsbetona pārsedzi, 40tn ķeta lūku un vāku, DN1500 mm, H=3,0 - 3,5m; montāža</t>
  </si>
  <si>
    <t>Dzelzsbetona skatakas komplektā ar dzelzsbetona pārsedzi, 40tn ķeta lūku un vāku, DN1500 mm, H=3,5 - 4,0m; montāža</t>
  </si>
  <si>
    <t>Dzelzsbetona skatakas komplektā ar dzelzsbetona pārsedzi, 40tn ķeta lūku un vāku, DN1500 mm, H=4,0 - 4,5m; montāža</t>
  </si>
  <si>
    <t>Aku vāku apbetonēšana</t>
  </si>
  <si>
    <t>gb.</t>
  </si>
  <si>
    <t>Māju pieslēgumu pievienojumu vietu precizēšana un izbūve</t>
  </si>
  <si>
    <t>Signāla stabiņa montāža</t>
  </si>
  <si>
    <t>Pašteces kanalizācijas trases nospraušana</t>
  </si>
  <si>
    <t>Cauruļvada hidrauliskā pārbaude</t>
  </si>
  <si>
    <t>CCTV inspekcija</t>
  </si>
  <si>
    <t>Šķērsojumi ar esošajām inženierkomunikācijām, atšurfēšana, nepārsniedzot 3m dziļumu, minimālā platība 1m², maksimālais garums 5m</t>
  </si>
  <si>
    <t>Esošā žoga demontāža un atjaunošana pēc darbu pabeigšanas, kanalizācijas tīklu izbūves darbu zonā</t>
  </si>
  <si>
    <t>vietas</t>
  </si>
  <si>
    <t>KSS-Mednieku un kanalizācijas spiedvada K1S montāžas darbi</t>
  </si>
  <si>
    <t>KSS-Mednieku Ø1500; H=4,96m, ar aizslēdzamu vāku - uzstādīšana, savienošana ar kanalizācijas pienākošo pašteces vadu un aizejošo kanalizācijas spiedvadu, iekšējās apsaistes ierīkošana  (sūknētavas aprīkojumu un iekšējo apsaisti skatīt rasējumā ŪKT-73), ieskaitot gruntsūdens atsūknēšanu no būvbedres</t>
  </si>
  <si>
    <t>Caurule SDR17 PE100 OD110, PN10 spiedkanalizācijai; H=1,5-2,0m, montāža un ar to saistītie darbi</t>
  </si>
  <si>
    <t>Caurule SDR17 PE100 OD110, PN10 spiedkanalizācijai; H=2,0-2,5m, montāža un ar to saistītie darbi</t>
  </si>
  <si>
    <t>Kanalizācijas spiedvada trases nospraušana</t>
  </si>
  <si>
    <t>Betona balsti un atbalsta bloki 0,2m³, montāža</t>
  </si>
  <si>
    <t>KSS apkalpes laukuma no grants seguma ierīkošana</t>
  </si>
  <si>
    <t>Cementbetona bruģakmens apmales izveide ap KSS 0,6m platumā (skat. rasējumu ŪKT-73)</t>
  </si>
  <si>
    <t>Atbalstžoga ierīkošana pie KSS (skat. rasējumu BK-11)</t>
  </si>
  <si>
    <t>Elektroapgādes pieslēguma izveide, atbilstoši AS "SADALES TĪKLS" izniegtajiem tehniskajiem noteikumiem Nr.117153167 par Lietotāja iespējamo pieslēguma ierīkošanu (sakt. tehniskā projekta 4. sējumu)</t>
  </si>
  <si>
    <t>KSS automātiskās vadības sistēmas ierīkošana un pieslēgšana pie SIA "Lielvārdes Remte" esošās automātiskās vadības sistēmas.</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</si>
  <si>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</si>
  <si>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</si>
  <si>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</si>
  <si>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</si>
  <si>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</si>
  <si>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</si>
  <si>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</si>
  <si>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</si>
  <si>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</si>
  <si>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</si>
  <si>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</si>
  <si>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</si>
  <si>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</si>
  <si>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</si>
  <si>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</si>
  <si>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</si>
  <si>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</si>
  <si>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</si>
  <si>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</si>
  <si>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</si>
  <si>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</si>
  <si>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</si>
  <si>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</si>
  <si>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</si>
  <si>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</si>
  <si>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</si>
  <si>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</si>
  <si>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</si>
  <si>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</si>
  <si>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</si>
  <si>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</si>
  <si>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</si>
  <si>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</si>
  <si>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</si>
  <si>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</si>
  <si>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</si>
  <si>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 xml:space="preserve"> 2.11</t>
  </si>
  <si>
    <t xml:space="preserve"> 2.12</t>
  </si>
  <si>
    <t xml:space="preserve"> 2.13</t>
  </si>
  <si>
    <t xml:space="preserve"> 2.14</t>
  </si>
  <si>
    <t xml:space="preserve"> 2.15</t>
  </si>
  <si>
    <t xml:space="preserve"> 2.16</t>
  </si>
  <si>
    <t xml:space="preserve"> 2.17</t>
  </si>
  <si>
    <t xml:space="preserve"> 2.18</t>
  </si>
  <si>
    <t xml:space="preserve"> 2.19</t>
  </si>
  <si>
    <t xml:space="preserve"> 2.20</t>
  </si>
  <si>
    <t xml:space="preserve"> 2.21</t>
  </si>
  <si>
    <t xml:space="preserve"> 2.22</t>
  </si>
  <si>
    <t xml:space="preserve"> 2.23</t>
  </si>
  <si>
    <t xml:space="preserve"> 2.24</t>
  </si>
  <si>
    <t xml:space="preserve"> 2.25</t>
  </si>
  <si>
    <t xml:space="preserve"> 2.26</t>
  </si>
  <si>
    <t>Ultra aizsarguzmava ar smilšu klājumu OD250 pie dz.bet. aku grodiem</t>
  </si>
  <si>
    <t>Ultra aizsarguzmava ar smilšu klājumu OD200 pie dz.bet. aku grodiem</t>
  </si>
  <si>
    <t>Ultra aizsarguzmava ar smilšu klājumu OD160 pie dz.bet. aku grodiem</t>
  </si>
  <si>
    <t>Gala noslēgs ar gumijas blīvgredzenu caurulei OD160</t>
  </si>
  <si>
    <t xml:space="preserve">Veidgabali pārkrituma izveidei </t>
  </si>
  <si>
    <t>Trejgabals ar uzmavām OD250/250</t>
  </si>
  <si>
    <r>
      <t>Līkums 45</t>
    </r>
    <r>
      <rPr>
        <vertAlign val="superscript"/>
        <sz val="10"/>
        <rFont val="Arial"/>
        <family val="2"/>
        <charset val="186"/>
      </rPr>
      <t xml:space="preserve">o </t>
    </r>
    <r>
      <rPr>
        <sz val="10"/>
        <rFont val="Arial"/>
        <family val="2"/>
        <charset val="186"/>
      </rPr>
      <t>ar uzmavām caurulei OD250</t>
    </r>
  </si>
  <si>
    <t>Krītcaurule ar uzmavu OD250</t>
  </si>
  <si>
    <t>Nerūsējoši stiprinājumi pie akas sienas</t>
  </si>
  <si>
    <t>Trejgabals ar uzmavām OD160/160</t>
  </si>
  <si>
    <r>
      <t>Līkums 45</t>
    </r>
    <r>
      <rPr>
        <vertAlign val="superscript"/>
        <sz val="10"/>
        <rFont val="Arial"/>
        <family val="2"/>
        <charset val="186"/>
      </rPr>
      <t xml:space="preserve">o </t>
    </r>
    <r>
      <rPr>
        <sz val="10"/>
        <rFont val="Arial"/>
        <family val="2"/>
        <charset val="186"/>
      </rPr>
      <t>ar uzmavām caurulei OD160</t>
    </r>
  </si>
  <si>
    <t>Krītcaurule ar uzmavu OD160</t>
  </si>
  <si>
    <r>
      <t>PE līkums 45</t>
    </r>
    <r>
      <rPr>
        <vertAlign val="superscript"/>
        <sz val="10"/>
        <rFont val="Arial"/>
        <family val="2"/>
      </rPr>
      <t>0</t>
    </r>
    <r>
      <rPr>
        <sz val="10"/>
        <rFont val="Arial"/>
        <family val="2"/>
      </rPr>
      <t xml:space="preserve"> caurulei OD110</t>
    </r>
  </si>
  <si>
    <r>
      <t>PE līkums 72</t>
    </r>
    <r>
      <rPr>
        <vertAlign val="superscript"/>
        <sz val="10"/>
        <rFont val="Arial"/>
        <family val="2"/>
      </rPr>
      <t>0</t>
    </r>
    <r>
      <rPr>
        <sz val="10"/>
        <rFont val="Arial"/>
        <family val="2"/>
      </rPr>
      <t xml:space="preserve"> caurulei OD110</t>
    </r>
  </si>
  <si>
    <t xml:space="preserve"> 2.22.1</t>
  </si>
  <si>
    <t xml:space="preserve"> 2.22.2</t>
  </si>
  <si>
    <t xml:space="preserve"> 2.22.3</t>
  </si>
  <si>
    <t xml:space="preserve"> 2.22.4</t>
  </si>
  <si>
    <t xml:space="preserve"> 2.22.5</t>
  </si>
  <si>
    <t xml:space="preserve"> 2.22.6</t>
  </si>
  <si>
    <t xml:space="preserve"> 2.22.7</t>
  </si>
  <si>
    <t xml:space="preserve"> 2.22.8</t>
  </si>
  <si>
    <t xml:space="preserve"> 2.27</t>
  </si>
  <si>
    <t xml:space="preserve"> 2.28</t>
  </si>
  <si>
    <t xml:space="preserve"> 2.29</t>
  </si>
  <si>
    <t xml:space="preserve"> 2.30</t>
  </si>
  <si>
    <t xml:space="preserve"> 2.31</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</si>
  <si>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</si>
  <si>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</si>
  <si>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</si>
  <si>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</si>
  <si>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</si>
  <si>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</si>
  <si>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</si>
  <si>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</si>
  <si>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</si>
  <si>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3.10</t>
  </si>
  <si>
    <t xml:space="preserve"> 3.11</t>
  </si>
  <si>
    <t xml:space="preserve"> 3.12</t>
  </si>
  <si>
    <t xml:space="preserve"> 3.13</t>
  </si>
  <si>
    <t xml:space="preserve"> 3.14</t>
  </si>
  <si>
    <t xml:space="preserve"> 3.15</t>
  </si>
  <si>
    <t xml:space="preserve"> 3.16</t>
  </si>
  <si>
    <t xml:space="preserve">PP dubultsienu kanalizācijas caurules ar uzmavām un blīvi OD200; H=1,5 - 2,0m,  ieguldes klase SN8; montāža un ar to saistītie darbi </t>
  </si>
  <si>
    <t>PP dubultsienu kanalizācijas caurules ar uzmavām un blīvi OD200; H=2,0 - 2,5m,  ieguldes klase SN8; montāža un ar to saistītie darbi</t>
  </si>
  <si>
    <t xml:space="preserve">PP dubultsienu kanalizācijas caurules ar uzmavām un blīvi OD200; H=2,5 - 3,0m,  ieguldes klase SN8; montāža un ar to saistītie darbi </t>
  </si>
  <si>
    <t xml:space="preserve">PP dubultsienu kanalizācijas caurules ar uzmavām un blīvi OD200; H=3,0 - 3,5m,  ieguldes klase SN8; montāža un ar to saistītie darbi </t>
  </si>
  <si>
    <t xml:space="preserve">PP dubultsienu kanalizācijas caurules ar uzmavām un blīvi OD200; H=3,5 - 4,0m,  ieguldes klase SN8; montāža un ar to saistītie darbi </t>
  </si>
  <si>
    <t xml:space="preserve">PP dubultsienu kanalizācijas caurules ar uzmavām un blīvi OD200; H=4,0 - 4,5m,  ieguldes klase SN8; montāža un ar to saistītie darbi </t>
  </si>
  <si>
    <t>PP dubultsienu kanalizācijas caurules ar uzmavām un blīvi OD160; H=1,0 -1,5m,  ieguldes klase SN8; montāža un ar to saistītie darbi</t>
  </si>
  <si>
    <t>PP dubultsienu kanalizācijas caurules ar uzmavām un blīvi OD160; H=1,5 -2,0m,  ieguldes klase SN8; montāža un ar to saistītie darbi</t>
  </si>
  <si>
    <t>PP sadzīves kanalizācijas aka OD560 ar teleskopu D500, ķeta rāmi un vāku, H=2,5 - 3,0m; montāža</t>
  </si>
  <si>
    <t xml:space="preserve">Aku vāku apbetonēšana </t>
  </si>
  <si>
    <t xml:space="preserve"> 2.17.1</t>
  </si>
  <si>
    <t xml:space="preserve"> 2.17.2</t>
  </si>
  <si>
    <t xml:space="preserve"> 2.17.3</t>
  </si>
  <si>
    <t xml:space="preserve"> 2.17.4</t>
  </si>
  <si>
    <t>Esošā asfaltbetona seguma noņemšana 2,0m platā joslā; (tranšejas sānu malu vertikāla izzāģēšana taisnā līnijā)</t>
  </si>
  <si>
    <t>Asfalta seguma atjaunošana (b=12cm) 2,0m platā joslā*, paredzēt vertikālā savienojuma apstrādi ar atbilstošu bitumena mastiku (atbilstoši rasējumam UKT-84)</t>
  </si>
  <si>
    <t xml:space="preserve">Esošā betona vai betona bruģa seguma noņemšana tranšejas platumā 1,5m </t>
  </si>
  <si>
    <t>Betona vai betona bruģa  seguma atjaunošana tranšejas platumā 1,5m (atbilstoši rasējumam ŪKT-84)</t>
  </si>
  <si>
    <t xml:space="preserve">PP dubultsienu kanalizācijas caurules ar uzmavām un blīvi OD250; H=1,5 - 2,0m,  ieguldes klase SN8; montāža un ar to saistītie darbi   </t>
  </si>
  <si>
    <t xml:space="preserve">PP dubultsienu kanalizācijas caurules ar uzmavām un blīvi OD250; H=2,0 - 2,5m,  ieguldes klase SN8; montāža un ar to saistītie darbi    </t>
  </si>
  <si>
    <t xml:space="preserve">PP dubultsienu kanalizācijas caurules ar uzmavām un blīvi OD250; H=2,5 - 3,0m,  ieguldes klase SN8; montāža un ar to saistītie darbi    </t>
  </si>
  <si>
    <t xml:space="preserve">PP dubultsienu kanalizācijas caurules ar uzmavām un blīvi OD250; H=3,0 - 3,5m,  ieguldes klase SN8; montāža un ar to saistītie darbi    </t>
  </si>
  <si>
    <t xml:space="preserve">PP dubultsienu kanalizācijas caurules ar uzmavām un blīvi OD250; H=3,5 - 4,0m,  ieguldes klase SN8; montāža un ar to saistītie darbi    </t>
  </si>
  <si>
    <t xml:space="preserve">PP dubultsienu kanalizācijas caurules ar uzmavām un blīvi OD250; H=4,0 - 4,5m,  ieguldes klase SN8; montāža un ar to saistītie darbi    </t>
  </si>
  <si>
    <t xml:space="preserve">PP dubultsienu kanalizācijas caurules ar uzmavām un blīvi OD200; H=1,5 - 2,0m,  ieguldes klase SN8; montāža un ar to saistītie darbi   </t>
  </si>
  <si>
    <t xml:space="preserve">PP dubultsienu kanalizācijas caurules ar uzmavām un blīvi OD200; H=2,0 - 2,5m,  ieguldes klase SN8; montāža un ar to saistītie darbi   </t>
  </si>
  <si>
    <t xml:space="preserve">PP dubultsienu kanalizācijas caurules ar uzmavām un blīvi OD200; H=2,5 - 3,0m,  ieguldes klase SN8; montāža un ar to saistītie darbi    </t>
  </si>
  <si>
    <t xml:space="preserve">PP dubultsienu kanalizācijas caurules ar uzmavām un blīvi OD200; H=3,0 - 3,5m,  ieguldes klase SN8; montāža un ar to saistītie darbi   </t>
  </si>
  <si>
    <t xml:space="preserve">PP dubultsienu kanalizācijas caurules ar uzmavām un blīvi OD200; H=3,5 - 4,0m,  ieguldes klase SN8; montāža un ar to saistītie darbi    </t>
  </si>
  <si>
    <t xml:space="preserve">PP dubultsienu kanalizācijas caurules ar uzmavām un blīvi OD200; H=4,0 - 4,5m,  ieguldes klase SN8; montāža un ar to saistītie darbi    </t>
  </si>
  <si>
    <t xml:space="preserve">PP dubultsienu kanalizācijas caurules ar uzmavām un blīvi OD200; H=4,5 - 5,0m,  ieguldes klase SN8; montāža un ar to saistītie darbi    </t>
  </si>
  <si>
    <t xml:space="preserve">PP dubultsienu kanalizācijas caurules ar uzmavām un blīvi OD160; H=1,0 -1,5m,  ieguldes klase SN8; montāža un ar to saistītie darbi   </t>
  </si>
  <si>
    <t xml:space="preserve">PP dubultsienu kanalizācijas caurules ar uzmavām un blīvi OD160; H=1,5 -2,0m,  ieguldes klase SN8; montāža un ar to saistītie darbi   </t>
  </si>
  <si>
    <t xml:space="preserve">PP dubultsienu kanalizācijas caurules ar uzmavām un blīvi OD160; H=2,0 -2,5m,  ieguldes klase SN8; montāža un ar to saistītie darbi   </t>
  </si>
  <si>
    <t>Dzelzsbetona skatakas komplektā ar dzelzsbetona pārsedzi, 40tn ķeta lūku un vāku, DN1000 mm, H=2,0 - 2,5m; montāža</t>
  </si>
  <si>
    <t>Dzelzsbetona skatakas komplektā ar dzelzsbetona pārsedzi, 40tn ķeta lūku un vāku, DN1500 mm, H=4,5 - 5,0m; montāža</t>
  </si>
  <si>
    <t>KSS-Pumpura Ø1500; H=4,98m, ar aizslēdzamu vāku - uzstādīšana, savienošana ar kanalizācijas pienākošo pašteces vadu un aizejošo kanalizācijas spiedvadu, iekšējās apsaistes ierīkošana  (sūknētavas aprīkojumu un iekšējo apsaisti skatīt rasējumā ŪKT-75), ieskaitot gruntsūdens atsūknēšanu no būvbedres</t>
  </si>
  <si>
    <t>Dz/b grodu aka DN1000 komplektā ar betona pārsedzi un lūku 40t, ķeta vāku, H=2,0-125m (aku paredzēt no saliekamajiem dzelzsbetona grodiem atbilstoši LVS EN 1917 ar iestrādātiem gumijas blīvgredzeniem. Blīvējums atbilstoši LVS EN 681) hidroizolācija, montāžas darbi. Spiediena dzēšanas aka (skatīt rasējumu ŪKT-85)</t>
  </si>
  <si>
    <t>Betona balsti un atbalsta bloki 0,1m³, montāža</t>
  </si>
  <si>
    <t>Cementbetona bruģakmens apmales izveide ap KSS 0,6m platumā (skat. rasējumu ŪKT-75)</t>
  </si>
  <si>
    <t>KSS pamata plātnes izbūve (skatīt rasējumu BK-4)</t>
  </si>
  <si>
    <t>Elektroapgādes pieslēguma izveide, atbilstoši AS "SADALES TĪKLS" izniegtajiem tehniskajiem noteikumiem Nr.123518165 par Lietotāja iespējamo pieslēguma ierīkošanu (sakt. tehniskā projekta 4. sējumu)</t>
  </si>
  <si>
    <t>Tērauda aizsargcaurule DN250 caurulei OD200</t>
  </si>
  <si>
    <t>Tērauda aizsargcaurule DN200 caurulei OD160</t>
  </si>
  <si>
    <t>Trejgabals ar uzmavām OD200/200</t>
  </si>
  <si>
    <r>
      <t>Līkums 45</t>
    </r>
    <r>
      <rPr>
        <vertAlign val="superscript"/>
        <sz val="10"/>
        <rFont val="Arial"/>
        <family val="2"/>
        <charset val="186"/>
      </rPr>
      <t xml:space="preserve">o </t>
    </r>
    <r>
      <rPr>
        <sz val="10"/>
        <rFont val="Arial"/>
        <family val="2"/>
        <charset val="186"/>
      </rPr>
      <t>ar uzmavām caurulei OD200</t>
    </r>
  </si>
  <si>
    <t>Krītcaurule ar uzmavu OD200</t>
  </si>
  <si>
    <t>Rezerves sūkņa griezējrata mehānisms</t>
  </si>
  <si>
    <t xml:space="preserve"> 1.27</t>
  </si>
  <si>
    <t xml:space="preserve"> 1.28</t>
  </si>
  <si>
    <t xml:space="preserve"> 1.29</t>
  </si>
  <si>
    <t xml:space="preserve"> 1.30</t>
  </si>
  <si>
    <t xml:space="preserve"> 1.31</t>
  </si>
  <si>
    <t xml:space="preserve"> 2.31.1</t>
  </si>
  <si>
    <t xml:space="preserve"> 2.31.2</t>
  </si>
  <si>
    <t xml:space="preserve"> 2.31.3</t>
  </si>
  <si>
    <t xml:space="preserve"> 2.31.4</t>
  </si>
  <si>
    <t xml:space="preserve"> 2.31.5</t>
  </si>
  <si>
    <t xml:space="preserve"> 2.31.6</t>
  </si>
  <si>
    <t xml:space="preserve"> 2.31.7</t>
  </si>
  <si>
    <t xml:space="preserve"> 2.31.8</t>
  </si>
  <si>
    <t xml:space="preserve"> 2.31.9</t>
  </si>
  <si>
    <t xml:space="preserve"> 2.31.10</t>
  </si>
  <si>
    <t xml:space="preserve"> 2.31.11</t>
  </si>
  <si>
    <t xml:space="preserve"> 2.31.12</t>
  </si>
  <si>
    <t xml:space="preserve"> 2.32</t>
  </si>
  <si>
    <t xml:space="preserve"> 2.33</t>
  </si>
  <si>
    <t xml:space="preserve"> 2.34</t>
  </si>
  <si>
    <t xml:space="preserve"> 2.35</t>
  </si>
  <si>
    <t xml:space="preserve"> 2.36</t>
  </si>
  <si>
    <t xml:space="preserve"> 2.37</t>
  </si>
  <si>
    <t xml:space="preserve"> 2.38</t>
  </si>
  <si>
    <t xml:space="preserve"> 2.39</t>
  </si>
  <si>
    <t xml:space="preserve"> 2.40</t>
  </si>
  <si>
    <t xml:space="preserve"> 3.17</t>
  </si>
  <si>
    <t xml:space="preserve"> 3.18</t>
  </si>
  <si>
    <t xml:space="preserve"> 3.19</t>
  </si>
  <si>
    <t xml:space="preserve"> 3.20</t>
  </si>
  <si>
    <t xml:space="preserve"> 3.21</t>
  </si>
  <si>
    <t xml:space="preserve">PP dubultsienu kanalizācijas caurules ar uzmavām un blīvi OD200; H=4,5 - 5,0m,  ieguldes klase SN8; montāža un ar to saistītie darbi </t>
  </si>
  <si>
    <t>PP dubultsienu kanalizācijas caurules ar uzmavām un blīvi OD160; H=2,0 -2,5m,  ieguldes klase SN8; montāža un ar to saistītie darbi</t>
  </si>
  <si>
    <r>
      <t xml:space="preserve">Esošo koku līdz </t>
    </r>
    <r>
      <rPr>
        <sz val="10"/>
        <rFont val="Calibri"/>
        <family val="2"/>
        <charset val="186"/>
      </rPr>
      <t>Ø</t>
    </r>
    <r>
      <rPr>
        <sz val="10"/>
        <rFont val="Arial"/>
        <family val="2"/>
        <charset val="186"/>
      </rPr>
      <t xml:space="preserve">10 likvidēšana, sakņu izraušana </t>
    </r>
  </si>
  <si>
    <t xml:space="preserve"> 2.11.1</t>
  </si>
  <si>
    <t xml:space="preserve"> 2.11.2</t>
  </si>
  <si>
    <t xml:space="preserve"> 2.11.3</t>
  </si>
  <si>
    <t xml:space="preserve"> 2.11.4</t>
  </si>
  <si>
    <t>Dzelzsbetona skatakas komplektā ar dzelzsbetona pārsedzi, 40tn ķeta lūku un vāku, DN1000 mm, H=2,5 - 3,0m; montāža</t>
  </si>
  <si>
    <t xml:space="preserve"> 2.13.1</t>
  </si>
  <si>
    <t xml:space="preserve"> 2.13.2</t>
  </si>
  <si>
    <t xml:space="preserve"> 2.13.3</t>
  </si>
  <si>
    <t xml:space="preserve"> 2.13.4</t>
  </si>
  <si>
    <t xml:space="preserve"> 2.14.1</t>
  </si>
  <si>
    <t xml:space="preserve"> 2.14.2</t>
  </si>
  <si>
    <t xml:space="preserve"> 2.14.3</t>
  </si>
  <si>
    <t xml:space="preserve"> 2.14.4</t>
  </si>
  <si>
    <t xml:space="preserve"> 2.14.5</t>
  </si>
  <si>
    <t xml:space="preserve"> 2.14.6</t>
  </si>
  <si>
    <t xml:space="preserve"> 2.14.7</t>
  </si>
  <si>
    <t xml:space="preserve"> 2.14.8</t>
  </si>
  <si>
    <t>Dzelzsbetona skatakas komplektā ar dzelzsbetona pārsedzi, 40tn ķeta lūku un vāku, DN1500 mm, H=2,5 - 3,0m; montāža</t>
  </si>
  <si>
    <t>Līkums 45o ar uzmavām caurulei OD200</t>
  </si>
  <si>
    <t>Līkums 45o ar uzmavām caurulei OD160</t>
  </si>
  <si>
    <t>Kanalizācijas spiedvada K1S montāžas darbi</t>
  </si>
  <si>
    <t xml:space="preserve"> 2.19.1</t>
  </si>
  <si>
    <t xml:space="preserve"> 2.19.2</t>
  </si>
  <si>
    <t xml:space="preserve"> 2.19.3</t>
  </si>
  <si>
    <t xml:space="preserve"> 2.19.4</t>
  </si>
  <si>
    <t xml:space="preserve"> 2.19.5</t>
  </si>
  <si>
    <t xml:space="preserve"> 2.19.6</t>
  </si>
  <si>
    <t xml:space="preserve"> 2.19.7</t>
  </si>
  <si>
    <t xml:space="preserve"> 2.19.8</t>
  </si>
  <si>
    <r>
      <t>PE līkums 90</t>
    </r>
    <r>
      <rPr>
        <vertAlign val="superscript"/>
        <sz val="10"/>
        <rFont val="Arial"/>
        <family val="2"/>
      </rPr>
      <t>0</t>
    </r>
    <r>
      <rPr>
        <sz val="10"/>
        <rFont val="Arial"/>
        <family val="2"/>
      </rPr>
      <t xml:space="preserve"> caurulei OD63</t>
    </r>
  </si>
  <si>
    <t>PE līkums 70 caurulei OD63</t>
  </si>
  <si>
    <t>PE līkums 140 caurulei OD63</t>
  </si>
  <si>
    <t>PE līkums 450 caurulei OD62</t>
  </si>
  <si>
    <t>PE līkums 900 caurulei OD63</t>
  </si>
  <si>
    <t>KSS-Kastaņu un kanalizācijas spiedvada K1S montāžas darbi</t>
  </si>
  <si>
    <t>KSS-Kastaņu Ø1250 vai Ø1200; H=4,21m, aizslēdzamu vāku - uzstādīšana, savienošana ar kanalizācijas pienākošo pašteces vadu un aizejošo kanalizācijas spiedvadu, iekšējās apsaistes ierīkošana  (sūknētavas aprīkojumu un iekšējo apsaisti skatīt rasējumā ŪKT-74), ieskaitot gruntsūdens atsūknēšanu no būvbedres</t>
  </si>
  <si>
    <t xml:space="preserve">Iegremdējams kanlizācijas sūknis Q=2,00 l/s, H=5,50m, P=1,3 kW; 3x400-415 V, 50 Hz; montāža </t>
  </si>
  <si>
    <t>Caurule SDR17 PE100 OD63, PN10 spiedkanalizācijai; H=1,5-2,0m, montāža un ar to saistītie darbi</t>
  </si>
  <si>
    <t>Caurule SDR17 PE100 OD63, PN10 spiedkanalizācijai; H=2,0-2,5m, montāža un ar to saistītie darbi</t>
  </si>
  <si>
    <t>Cementbetona bruģakmens apmales izveide ap KSS 0,6m platumā (skat. rasējumu ŪKT-74)</t>
  </si>
  <si>
    <t>KSS pamata plātnes izbūve (skatīt rasējumu BK-3)</t>
  </si>
  <si>
    <t>Atbalstžoga ierīkošana pie KSS (skat. rasējumu BK-10)</t>
  </si>
  <si>
    <t>Elektroapgādes pieslēguma izveide, atbilstoši AS "SADALES TĪKLS" izniegtajiem tehniskajiem noteikumiem Nr.117152168 par Lietotāja iespējamo pieslēguma ierīkošanu (sakt. tehniskā projekta 4. sējumu)</t>
  </si>
  <si>
    <r>
      <t>PE līkums 22</t>
    </r>
    <r>
      <rPr>
        <vertAlign val="superscript"/>
        <sz val="10"/>
        <rFont val="Arial"/>
        <family val="2"/>
      </rPr>
      <t>0</t>
    </r>
    <r>
      <rPr>
        <sz val="10"/>
        <rFont val="Arial"/>
        <family val="2"/>
      </rPr>
      <t xml:space="preserve"> caurulei OD63</t>
    </r>
  </si>
  <si>
    <r>
      <t>PE līkums 25</t>
    </r>
    <r>
      <rPr>
        <vertAlign val="superscript"/>
        <sz val="10"/>
        <rFont val="Arial"/>
        <family val="2"/>
      </rPr>
      <t>0</t>
    </r>
    <r>
      <rPr>
        <sz val="10"/>
        <rFont val="Arial"/>
        <family val="2"/>
      </rPr>
      <t xml:space="preserve"> caurulei OD63</t>
    </r>
  </si>
  <si>
    <r>
      <t>PE līkums 45</t>
    </r>
    <r>
      <rPr>
        <vertAlign val="superscript"/>
        <sz val="10"/>
        <rFont val="Arial"/>
        <family val="2"/>
      </rPr>
      <t>0</t>
    </r>
    <r>
      <rPr>
        <sz val="10"/>
        <rFont val="Arial"/>
        <family val="2"/>
      </rPr>
      <t xml:space="preserve"> caurulei OD63</t>
    </r>
  </si>
  <si>
    <t>PP dubultsienu kanalizācijas caurules ar uzmavām un blīvi OD160; H=2,5 -3,0m,  ieguldes klase SN8; montāža un ar to saistītie darbi</t>
  </si>
  <si>
    <t xml:space="preserve">PP dubultsienu kanalizācijas caurules ar uzmavām un blīvi OD250; H=2,0 - 2,5m,  ieguldes klase SN8; montāža un ar to saistītie darbi </t>
  </si>
  <si>
    <t xml:space="preserve">PP dubultsienu kanalizācijas caurules ar uzmavām un blīvi OD250; H=2,5 - 3,0m,  ieguldes klase SN8; montāža un ar to saistītie darbi  </t>
  </si>
  <si>
    <t xml:space="preserve">PP dubultsienu kanalizācijas caurules ar uzmavām un blīvi OD250; H=4,5 - 5,0m,  ieguldes klase SN8; montāža un ar to saistītie darbi  </t>
  </si>
  <si>
    <t xml:space="preserve">Pievienošanās esošajam kanalizācijas izvada no mājas (ielas sarkano līniju robežās) </t>
  </si>
  <si>
    <t>Pievienojuma veidgabals pie esošā kanalizācijas vada d100</t>
  </si>
  <si>
    <t>2.28.1</t>
  </si>
  <si>
    <t>2.28.2</t>
  </si>
  <si>
    <t>2.28.3</t>
  </si>
  <si>
    <t>2.28.4</t>
  </si>
  <si>
    <t>2.28.5</t>
  </si>
  <si>
    <t>2.28.6</t>
  </si>
  <si>
    <t>2.28.7</t>
  </si>
  <si>
    <t>2.28.8</t>
  </si>
  <si>
    <t>2.28.9</t>
  </si>
  <si>
    <t>2.28.10</t>
  </si>
  <si>
    <t>2.28.11</t>
  </si>
  <si>
    <t>2.28.12</t>
  </si>
  <si>
    <t xml:space="preserve">PP dubultsienu kanalizācijas caurules ar uzmavām un blīvi OD200; H=1,5 - 2,0m,  ieguldes klase SN8; montāža un ar to saistītie darbi  </t>
  </si>
  <si>
    <t xml:space="preserve">PP dubultsienu kanalizācijas caurules ar uzmavām un blīvi OD200; H=2,0 - 2,5m,  ieguldes klase SN8; montāža un ar to saistītie darbi </t>
  </si>
  <si>
    <t xml:space="preserve">PP dubultsienu kanalizācijas caurules ar uzmavām un blīvi OD200; H=2,5 - 3,0m,  ieguldes klase SN8; montāža un ar to saistītie darbi  </t>
  </si>
  <si>
    <t xml:space="preserve">PP dubultsienu kanalizācijas caurules ar uzmavām un blīvi OD200; H=3,5 - 4,0m,  ieguldes klase SN8; montāža un ar to saistītie darbi  </t>
  </si>
  <si>
    <t xml:space="preserve">PP dubultsienu kanalizācijas caurules ar uzmavām un blīvi OD200; H=4,0 - 4,5m,  ieguldes klase SN8; montāža un ar to saistītie darbi  </t>
  </si>
  <si>
    <t xml:space="preserve">PP dubultsienu kanalizācijas caurules ar uzmavām un blīvi OD200; H=4,5 - 5,0m,  ieguldes klase SN8; montāža un ar to saistītie darbi  </t>
  </si>
  <si>
    <t>gb..</t>
  </si>
  <si>
    <t>Trejgb.als ar uzmavām OD200/200</t>
  </si>
  <si>
    <t>Trejgb.als ar uzmavām OD160/160</t>
  </si>
  <si>
    <t xml:space="preserve"> 2.26.1</t>
  </si>
  <si>
    <t xml:space="preserve"> 2.26.2</t>
  </si>
  <si>
    <t xml:space="preserve"> 2.26.3</t>
  </si>
  <si>
    <t xml:space="preserve"> 2.26.4</t>
  </si>
  <si>
    <t xml:space="preserve"> 2.26.5</t>
  </si>
  <si>
    <t xml:space="preserve"> 2.26.6</t>
  </si>
  <si>
    <t xml:space="preserve"> 2.26.7</t>
  </si>
  <si>
    <t xml:space="preserve"> 2.26.8</t>
  </si>
  <si>
    <t>Aizsargcaurule pārvietojamam sakaru kabelim</t>
  </si>
  <si>
    <t xml:space="preserve"> 2.16.1</t>
  </si>
  <si>
    <t xml:space="preserve"> 2.16.2</t>
  </si>
  <si>
    <t xml:space="preserve"> 2.16.3</t>
  </si>
  <si>
    <t xml:space="preserve"> 2.16.4</t>
  </si>
  <si>
    <t xml:space="preserve"> 2.16.5</t>
  </si>
  <si>
    <t xml:space="preserve"> 2.16.6</t>
  </si>
  <si>
    <t xml:space="preserve"> 2.16.7</t>
  </si>
  <si>
    <t xml:space="preserve"> 2.16.8</t>
  </si>
  <si>
    <t>Esošā dzelzsbetona plātņu ietves seguma noņemšana (trase 270m, plātņu platums 2m)</t>
  </si>
  <si>
    <t xml:space="preserve">Esošā dzelzsbetona plātņu ietves seguma atjaunošana </t>
  </si>
  <si>
    <t xml:space="preserve">PP dubultsienu kanalizācijas caurules ar uzmavām un blīvi OD200; H=5,0 - 5,5m,  ieguldes klase SN8; montāža un ar to saistītie darbi </t>
  </si>
  <si>
    <t xml:space="preserve">PP dubultsienu kanalizācijas caurules ar uzmavām un blīvi OD200; H=5,5 - 6,0m,  ieguldes klase SN8; montāža un ar to saistītie darbi </t>
  </si>
  <si>
    <t>Dzelzsbetona skatakas komplektā ar dzelzsbetona pārsedzi, 40tn ķeta lūku un vāku, DN1500 mm, H=5,0 - 5,5m; montāža</t>
  </si>
  <si>
    <t>Dzelzsbetona skatakas komplektā ar dzelzsbetona pārsedzi, 40tn ķeta lūku un vāku, DN1500 mm, H=5,5 - 6,0m; montāža</t>
  </si>
  <si>
    <t xml:space="preserve">Pievienošanās esošajai akai pie kanalizācijas izvada no mājas (ielas sarkano līniju robežās) </t>
  </si>
  <si>
    <t>KSS-Meža un kanalizācijas spiedvada K1S montāžas darbi</t>
  </si>
  <si>
    <t>KSS-Meža  Ø1250 vai Ø1200; H=3,01m, ar aizslēdzamu vāku - uzstādīšana, savienošana ar kanalizācijas pienākošo pašteces vadu un aizejošo kanalizācijas spiedvadu, iekšējās apsaistes ierīkošana  (sūknētavas aprīkojumu un iekšējo apsaisti skatīt rasējumā ŪKT-76), ieskaitot gruntsūdens atsūknēšanu no būvbedres</t>
  </si>
  <si>
    <t xml:space="preserve">Iegremdējams kanlizācijas sūknis Q=2,00 l/s, H=7,10m, P=1,3 kW; 3x400-415 V, 50 Hz; montāža </t>
  </si>
  <si>
    <t>Dz/b grodu aka DN1000 komplektā ar betona pārsedzi un lūku 40t, ķeta vāku, H=2,0-125m (aku paredzēt no saliekamajiem dzelzsbetona grodiem atbilstoši LVS EN 1917 ar iestrādātiem gumijas blīvgredzeniem. Blīvējums atbilstoši LVS EN 681) hidroizolācija, montāžas darbi. Spiediena dzēšanas aka  (skatīt rasējumu ŪKT-85)</t>
  </si>
  <si>
    <t>kpl..</t>
  </si>
  <si>
    <t>Cementbetona bruģakmens apmales izveide ap KSS 0,6m platumā (skat. rasējumu ŪKT-76)</t>
  </si>
  <si>
    <t>KSS pamata plātnes izbūve (skatīt rasējumu BK-5)</t>
  </si>
  <si>
    <t>Elektroapgādes pieslēguma izveide, atbilstoši AS "SADALES TĪKLS" izniegtajiem tehniskajiem noteikumiem Nr.117154166 par Lietotāja iespējamo pieslēguma ierīkošanu (sakt. tehniskā projekta 4. sējumu)</t>
  </si>
  <si>
    <t xml:space="preserve">Pievienojuma veidgabals pie esošās kanalizācijas akas </t>
  </si>
  <si>
    <r>
      <t>PE līkums 9</t>
    </r>
    <r>
      <rPr>
        <vertAlign val="superscript"/>
        <sz val="10"/>
        <rFont val="Arial"/>
        <family val="2"/>
        <charset val="186"/>
      </rPr>
      <t>0</t>
    </r>
    <r>
      <rPr>
        <sz val="10"/>
        <rFont val="Arial"/>
        <family val="2"/>
        <charset val="186"/>
      </rPr>
      <t xml:space="preserve"> caurulei OD63</t>
    </r>
  </si>
  <si>
    <r>
      <t>PE līkums 34</t>
    </r>
    <r>
      <rPr>
        <vertAlign val="superscript"/>
        <sz val="10"/>
        <rFont val="Arial"/>
        <family val="2"/>
        <charset val="186"/>
      </rPr>
      <t>0</t>
    </r>
    <r>
      <rPr>
        <sz val="10"/>
        <rFont val="Arial"/>
        <family val="2"/>
        <charset val="186"/>
      </rPr>
      <t xml:space="preserve"> caurulei OD63</t>
    </r>
  </si>
  <si>
    <r>
      <t>PE līkums 45</t>
    </r>
    <r>
      <rPr>
        <vertAlign val="superscript"/>
        <sz val="10"/>
        <rFont val="Arial"/>
        <family val="2"/>
        <charset val="186"/>
      </rPr>
      <t>0</t>
    </r>
    <r>
      <rPr>
        <sz val="10"/>
        <rFont val="Arial"/>
        <family val="2"/>
        <charset val="186"/>
      </rPr>
      <t xml:space="preserve"> caurulei OD63</t>
    </r>
  </si>
  <si>
    <r>
      <t>PE līkums 90</t>
    </r>
    <r>
      <rPr>
        <vertAlign val="superscript"/>
        <sz val="10"/>
        <rFont val="Arial"/>
        <family val="2"/>
        <charset val="186"/>
      </rPr>
      <t>0</t>
    </r>
    <r>
      <rPr>
        <sz val="10"/>
        <rFont val="Arial"/>
        <family val="2"/>
        <charset val="186"/>
      </rPr>
      <t xml:space="preserve"> caurulei OD63</t>
    </r>
  </si>
  <si>
    <t xml:space="preserve"> 2.41</t>
  </si>
  <si>
    <t xml:space="preserve"> 2.42</t>
  </si>
  <si>
    <t xml:space="preserve"> 2.43</t>
  </si>
  <si>
    <t xml:space="preserve"> 2.44</t>
  </si>
  <si>
    <t xml:space="preserve"> 2.45</t>
  </si>
  <si>
    <t xml:space="preserve"> 2.17.5</t>
  </si>
  <si>
    <t xml:space="preserve"> 2.17.6</t>
  </si>
  <si>
    <t xml:space="preserve"> 2.17.7</t>
  </si>
  <si>
    <t xml:space="preserve"> 2.17.8</t>
  </si>
  <si>
    <t>PP dubultsienu kanalizācijas caurules ar uzmavām un blīvi OD200; H=1,0 - 1,5m,  ieguldes klase SN8; montāža un ar to saistītie darbi</t>
  </si>
  <si>
    <t>PP sadzīves kanalizācijas aka OD400 ar teleskopu D315, ķeta rāmi un vāku, H=1,0 - 1,5m; montāža</t>
  </si>
  <si>
    <t xml:space="preserve">Esošo koku Ø25 likvidēšana, sakņu izraušana </t>
  </si>
  <si>
    <t>Diametra pārēja esošā/projektētā kanalizācijas vada savienošanai D110/OD160</t>
  </si>
  <si>
    <t>Dubultuzmava esošā/projektētā kanalizācijas vada savienošanai D110/OD110</t>
  </si>
  <si>
    <t>PP dubultsienu kanalizācijas caurules ar uzmavām un blīvi OD250; H=1,5 - 2,0m,  ieguldes klase SN8</t>
  </si>
  <si>
    <t xml:space="preserve">PP dubultsienu kanalizācijas caurules ar uzmavām un blīvi OD250; H=2,0 - 2,5m,  ieguldes klase SN8 </t>
  </si>
  <si>
    <t>PP dubultsienu kanalizācijas caurules ar uzmavām un blīvi OD250; H=2,5 - 3,0m,  ieguldes klase SN8</t>
  </si>
  <si>
    <t xml:space="preserve">PP dubultsienu kanalizācijas caurules ar uzmavām un blīvi OD250; H=3,0 - 3,5m,  ieguldes klase SN8 </t>
  </si>
  <si>
    <t>PP dubultsienu kanalizācijas caurules ar uzmavām un blīvi OD200; H=3,0 - 3,5m,  ieguldes klase SN8</t>
  </si>
  <si>
    <t xml:space="preserve">PP dubultsienu kanalizācijas caurules ar uzmavām un blīvi OD200; H=3,5 - 4,0m,  ieguldes klase SN8 </t>
  </si>
  <si>
    <t>PP dubultsienu kanalizācijas caurules ar uzmavām un blīvi OD200; H=4,0 - 4,5m,  ieguldes klase SN8</t>
  </si>
  <si>
    <t>PP dubultsienu kanalizācijas caurules ar uzmavām un blīvi OD160; H=1,5 -2,0m,  ieguldes klase SN8</t>
  </si>
  <si>
    <t>PP dubultsienu kanalizācijas caurules ar uzmavām un blīvi OD160; H=2,0 -2,5m,  ieguldes klase SN8</t>
  </si>
  <si>
    <t>Dzelzsbetona skatakas komplektā ar dzelzsbetona pārsedzi, 40tn ķeta lūku un vāku, DN1000 mm, H=1,5 - 2,0m; montāža</t>
  </si>
  <si>
    <t>Dzelzsbetona skatakas komplektā ar dzelzsbetona pārsedzi, 40tn ķeta lūku un vāku, DN1000 mm, H=1,0 - 1,5m; montāža</t>
  </si>
  <si>
    <t>Dzelzsbetona skataka komplektā ar dzelzsbetona pārsedzi, 40tn ķeta lūku un vāku,  DN1000 mm, H=1,0 - 1,5m</t>
  </si>
  <si>
    <t>KSS-Stacijas un kanalizācijas spiedvada K1S montāžas darbi</t>
  </si>
  <si>
    <t>KSS-Stacijas Ø1250 vai Ø1200 ; H=5,00m, ar aizslēdzamu vāku - uzstādīšana, savienošana ar kanalizācijas pienākošo pašteces vadu un aizejošo kanalizācijas spiedvadu, iekšējās apsaistes ierīkošana  (sūknētavas aprīkojumu un iekšējo apsaisti skatīt rasējumā ŪKT-77), ieskaitot gruntsūdens atsūknēšanu no būvbedres</t>
  </si>
  <si>
    <t>Dz/b grodu aka DN1000 komplektā ar betona pārsedzi un lūku 40t, ķeta vāku, H=1,5-2,0m (aku paredzēt no saliekamajiem dzelzsbetona grodiem atbilstoši LVS EN 1917 ar iestrādātiem gumijas blīvgredzeniem. Blīvējums atbilstoši LVS EN 681) hidroizolācija, montāžas darbi. Spiediena dzēšanas aka (skatīt rasējumu ŪKT-85)</t>
  </si>
  <si>
    <t>Cementbetona bruģakmens apmales izveide ap KSS 0,6m platumā (skat. rasējumu ŪKT-77)</t>
  </si>
  <si>
    <t>KSS pamata plātnes izbūve (skatīt rasējumu BK-6)</t>
  </si>
  <si>
    <t>Elektroapgādes pieslēguma izveide, atbilstoši AS "SADALES TĪKLS" izniegtajiem tehniskajiem noteikumiem Nr.117150160 par Lietotāja iespējamo pieslēguma ierīkošanu (sakt. tehniskā projekta 4. sējumu)</t>
  </si>
  <si>
    <t xml:space="preserve"> 2.24.1</t>
  </si>
  <si>
    <t xml:space="preserve"> 2.24.2</t>
  </si>
  <si>
    <t xml:space="preserve"> 2.24.3</t>
  </si>
  <si>
    <t xml:space="preserve"> 2.24.4</t>
  </si>
  <si>
    <t xml:space="preserve"> 2.24.5</t>
  </si>
  <si>
    <t xml:space="preserve"> 2.24.6</t>
  </si>
  <si>
    <t xml:space="preserve"> 2.24.7</t>
  </si>
  <si>
    <t xml:space="preserve"> 2.24.8</t>
  </si>
  <si>
    <t>Dz/b grodu aka DN1000 komplektā ar betona pārsedzi un lūku 40t, ķeta vāku, H=2,0-2,5m (aku paredzēt no saliekamajiem dzelzsbetona grodiem atbilstoši LVS EN 1917 ar iestrādātiem gumijas blīvgredzeniem. Blīvējums atbilstoši LVS EN 681) hidroizolācija, montāžas darbi. Spiediena dzēšanas aka (skatīt rasējumu ŪKT-85)</t>
  </si>
  <si>
    <t xml:space="preserve"> 2.18.1</t>
  </si>
  <si>
    <t xml:space="preserve"> 2.18.2</t>
  </si>
  <si>
    <t xml:space="preserve"> 2.18.3</t>
  </si>
  <si>
    <t xml:space="preserve"> 2.18.4</t>
  </si>
  <si>
    <t>PE diametra pārēja D200/D110</t>
  </si>
  <si>
    <t>PE diametra pārēja D110/D63</t>
  </si>
  <si>
    <t>Atloku adapters DN50 caurulei OD63</t>
  </si>
  <si>
    <t>Gala noslēgs DN50 caurulei OD63</t>
  </si>
  <si>
    <t>Gruntsūdens atsūknēšana no darba bedres</t>
  </si>
  <si>
    <t>PP dubultsienu kanalizācijas caurules ar uzmavām un blīvi OD250; H=0,5 - 1,0m,  ieguldes klase SN8; montāža un ar to saistītie darbi</t>
  </si>
  <si>
    <t>Pievienošanās esošajai NAI pieņemšanas kamerai</t>
  </si>
  <si>
    <t>Esošā "Avotu masīva" KSS un kanalizācijas spiedvads K1S montāžas darbi</t>
  </si>
  <si>
    <t>Esošo KSS sūkņu demontāža</t>
  </si>
  <si>
    <t>Iegremdējams kanlizācijas sūknis Q=12,0 l/s, Hmin=12,89m, Hmax=17,45m, P=7.5 kW; 3x400V; montāža</t>
  </si>
  <si>
    <t>Frekvenču pārveidotāja un ar to saistīto detaļu montāža esošajā "Avotu masīva" KSS un sūkņu darbības ieregulēšana un sasaiste ar esošo SIA "Lielvārdes Remte" automātiskās vadības sistēmu.</t>
  </si>
  <si>
    <t>Caurule SDR17 PE100 OD160, PN10 spiedkanalizācijai; H=1,5-2,0m; montāža - ievilkšana esošajā caurulē un ar to saistītie darbi</t>
  </si>
  <si>
    <t>Caurule SDR17 PE100 OD160, PN10 spiedkanalizācijai; H=1,5-2,0m, montāža un ar to saistītie darbi</t>
  </si>
  <si>
    <t>Dz/b grodu aka DN2000 komplektā ar betona pārsedzi un lūku 40t, ķeta vāku, H=1,0-1,5m (aku paredzēt no saliekamajiem dzelzsbetona grodiem atbilstoši LVS EN 1917 ar iestrādātiem gumijas blīvgredzeniem. Blīvējums atbilstoši LVS EN 681) hidroizolācija, montāžas darbi. Spiediena dzēšanas aka (skatīt rasējumu ŪKT-85)</t>
  </si>
  <si>
    <t>Dz/b grodu aka DN2000 komplektā ar betona pārsedzi un lūku 40t, ķeta vāku, H=1,5-2,0m (aku paredzēt no saliekamajiem dzelzsbetona grodiem atbilstoši LVS EN 1917 ar iestrādātiem gumijas blīvgredzeniem. Blīvējums atbilstoši LVS EN 681) hidroizolācija, montāžas darbi.</t>
  </si>
  <si>
    <t>Dz/b grodu aka DN1000 komplektā ar betona pārsedzi un lūku 40t, ķeta vāku, H=1,5-2,0m (aku paredzēt no saliekamajiem dzelzsbetona grodiem atbilstoši LVS EN 1917 ar iestrādātiem gumijas blīvgredzeniem. Blīvējums atbilstoši LVS EN 681) hidroizolācija, montāžas darbi.</t>
  </si>
  <si>
    <t>Atloku aizbīdnis DN50, komplektā ar rokratu</t>
  </si>
  <si>
    <t>Atloku aizbīdnis DN150, komplektā ar rokratu</t>
  </si>
  <si>
    <t>Atloku aizbīdnis DN250, komplektā ar rokratu</t>
  </si>
  <si>
    <t>Atloku trejgabals DN150/DN50</t>
  </si>
  <si>
    <t>Atloku trejgabals DN150/DN150</t>
  </si>
  <si>
    <t>Atloku adapters DN150 PE caurulei OD160</t>
  </si>
  <si>
    <t>Atloku adapters DN250 metāla caurulei D273</t>
  </si>
  <si>
    <t>Gaisa vārsts DN50 (sadzīves kanalizācijas notekūdeņiem)</t>
  </si>
  <si>
    <t>Atloku trejgabals DN250/DN250</t>
  </si>
  <si>
    <r>
      <t>PE līkums 12</t>
    </r>
    <r>
      <rPr>
        <vertAlign val="superscript"/>
        <sz val="10"/>
        <rFont val="Arial"/>
        <family val="2"/>
      </rPr>
      <t>0</t>
    </r>
    <r>
      <rPr>
        <sz val="10"/>
        <rFont val="Arial"/>
        <family val="2"/>
      </rPr>
      <t xml:space="preserve"> caurulei OD160</t>
    </r>
  </si>
  <si>
    <r>
      <t>PE līkums 15</t>
    </r>
    <r>
      <rPr>
        <vertAlign val="superscript"/>
        <sz val="10"/>
        <rFont val="Arial"/>
        <family val="2"/>
      </rPr>
      <t>0</t>
    </r>
    <r>
      <rPr>
        <sz val="10"/>
        <rFont val="Arial"/>
        <family val="2"/>
      </rPr>
      <t xml:space="preserve"> caurulei OD160</t>
    </r>
  </si>
  <si>
    <r>
      <t>PE līkums 19</t>
    </r>
    <r>
      <rPr>
        <vertAlign val="superscript"/>
        <sz val="10"/>
        <rFont val="Arial"/>
        <family val="2"/>
      </rPr>
      <t>0</t>
    </r>
    <r>
      <rPr>
        <sz val="10"/>
        <rFont val="Arial"/>
        <family val="2"/>
      </rPr>
      <t xml:space="preserve"> caurulei OD160</t>
    </r>
  </si>
  <si>
    <r>
      <t>PE līkums 40</t>
    </r>
    <r>
      <rPr>
        <vertAlign val="superscript"/>
        <sz val="10"/>
        <rFont val="Arial"/>
        <family val="2"/>
      </rPr>
      <t>0</t>
    </r>
    <r>
      <rPr>
        <sz val="10"/>
        <rFont val="Arial"/>
        <family val="2"/>
      </rPr>
      <t xml:space="preserve"> caurulei OD160</t>
    </r>
  </si>
  <si>
    <r>
      <t>PE līkums 48</t>
    </r>
    <r>
      <rPr>
        <vertAlign val="superscript"/>
        <sz val="10"/>
        <rFont val="Arial"/>
        <family val="2"/>
      </rPr>
      <t>0</t>
    </r>
    <r>
      <rPr>
        <sz val="10"/>
        <rFont val="Arial"/>
        <family val="2"/>
      </rPr>
      <t xml:space="preserve"> caurulei OD160</t>
    </r>
  </si>
  <si>
    <r>
      <t>PE līkums 76</t>
    </r>
    <r>
      <rPr>
        <vertAlign val="superscript"/>
        <sz val="10"/>
        <rFont val="Arial"/>
        <family val="2"/>
      </rPr>
      <t>0</t>
    </r>
    <r>
      <rPr>
        <sz val="10"/>
        <rFont val="Arial"/>
        <family val="2"/>
      </rPr>
      <t xml:space="preserve"> caurulei OD160</t>
    </r>
  </si>
  <si>
    <r>
      <t>PE līkums 90</t>
    </r>
    <r>
      <rPr>
        <vertAlign val="superscript"/>
        <sz val="10"/>
        <rFont val="Arial"/>
        <family val="2"/>
      </rPr>
      <t>0</t>
    </r>
    <r>
      <rPr>
        <sz val="10"/>
        <rFont val="Arial"/>
        <family val="2"/>
      </rPr>
      <t xml:space="preserve"> caurulei OD160</t>
    </r>
  </si>
  <si>
    <t>PE dubultuzmava caurulei OD160</t>
  </si>
  <si>
    <t xml:space="preserve">Distanceri PE caurulei OD160 </t>
  </si>
  <si>
    <t xml:space="preserve"> 3.22</t>
  </si>
  <si>
    <t xml:space="preserve"> 3.23</t>
  </si>
  <si>
    <t xml:space="preserve"> 3.24</t>
  </si>
  <si>
    <t xml:space="preserve"> 3.25</t>
  </si>
  <si>
    <t xml:space="preserve"> 3.26</t>
  </si>
  <si>
    <t xml:space="preserve"> 3.27</t>
  </si>
  <si>
    <t xml:space="preserve"> 3.28</t>
  </si>
  <si>
    <t xml:space="preserve"> 3.29</t>
  </si>
  <si>
    <t xml:space="preserve"> 3.30</t>
  </si>
  <si>
    <t xml:space="preserve"> 3.31</t>
  </si>
  <si>
    <t xml:space="preserve"> 3.32</t>
  </si>
  <si>
    <t xml:space="preserve"> 3.33</t>
  </si>
  <si>
    <t xml:space="preserve"> 3.34</t>
  </si>
  <si>
    <t>Zāliena atjaunošana (atbilstoši rasējumam ŪKT-84), iesk.melnzemes uzvešana ar izlīdzināšanu (hvid.=5cm)</t>
  </si>
  <si>
    <t>Sūkņu izcelšanas mehānisms - pārvietojams trijkājis ar elektronisko vinču ar celtspēju līdz 500 kg</t>
  </si>
  <si>
    <t xml:space="preserve">Sagataves kārtas betonēšana, betons C8/10 </t>
  </si>
  <si>
    <r>
      <t>m</t>
    </r>
    <r>
      <rPr>
        <vertAlign val="superscript"/>
        <sz val="10"/>
        <rFont val="Arial"/>
        <family val="2"/>
        <charset val="204"/>
      </rPr>
      <t>3</t>
    </r>
  </si>
  <si>
    <t>Stiegrojums ∅12 B500B</t>
  </si>
  <si>
    <t>kg</t>
  </si>
  <si>
    <t>KSS pamata plātnes izbūve (skatīt rasējumu BK-2), t.sk.:</t>
  </si>
  <si>
    <t xml:space="preserve"> 3.15.1</t>
  </si>
  <si>
    <t xml:space="preserve"> 3.15.2</t>
  </si>
  <si>
    <t xml:space="preserve"> 3.15.3</t>
  </si>
  <si>
    <t xml:space="preserve"> 3.15.4</t>
  </si>
  <si>
    <t>Pamatu plātnes betonēšana, betons C30/37, XA2</t>
  </si>
  <si>
    <t>Ķīmiskie enkuri HIT-HY 150MAX+HIT-V-R-M16</t>
  </si>
  <si>
    <t>Smilts pamatojums</t>
  </si>
  <si>
    <t>Atbalstžoga ierīkošana pie KSS (skat. rasējumu BK-11), t.sk.:</t>
  </si>
  <si>
    <r>
      <t>m</t>
    </r>
    <r>
      <rPr>
        <vertAlign val="superscript"/>
        <sz val="10"/>
        <rFont val="Arial"/>
        <family val="2"/>
      </rPr>
      <t>3</t>
    </r>
  </si>
  <si>
    <t>Šķembu pamatojums</t>
  </si>
  <si>
    <t>Pamatu betonēšana, betons C25/30, XC2</t>
  </si>
  <si>
    <t xml:space="preserve"> 3.16.1</t>
  </si>
  <si>
    <t xml:space="preserve"> 3.16.2</t>
  </si>
  <si>
    <t xml:space="preserve"> 3.16.3</t>
  </si>
  <si>
    <t>CHC 60.3X3.0, Lkop=17,4m</t>
  </si>
  <si>
    <t xml:space="preserve"> 3.16.4</t>
  </si>
  <si>
    <t xml:space="preserve"> 3.16.5</t>
  </si>
  <si>
    <t>Pretkorozijas krāsojums</t>
  </si>
  <si>
    <t xml:space="preserve"> 3.16.6</t>
  </si>
  <si>
    <t>Zāliena seguma atjaunošana, tai skaitā melnzemes uzvešana un izlīdzināšana hvid.=5cm slānī (atbilstoši rasējumam ŪKT-84)</t>
  </si>
  <si>
    <t>Zāliena atjaunošana tranšejas platumā 1,5m, tai skaitā melnzemes uzvešana un izlīdzināšana hvid.=5cm slānī (atbilstoši rasējumam ŪKT-84)</t>
  </si>
  <si>
    <t>Zāliena atjaunošana, tai skaitā melnzemes uzvešana un izlīdzināšana hvid.=5cm slānī (atbilstoši rasējumam ŪKT-84)</t>
  </si>
  <si>
    <r>
      <t>PE līkums 23</t>
    </r>
    <r>
      <rPr>
        <vertAlign val="superscript"/>
        <sz val="10"/>
        <rFont val="Arial"/>
        <family val="2"/>
      </rPr>
      <t>0</t>
    </r>
    <r>
      <rPr>
        <sz val="10"/>
        <rFont val="Arial"/>
        <family val="2"/>
      </rPr>
      <t xml:space="preserve"> caurulei OD110</t>
    </r>
  </si>
  <si>
    <r>
      <t>PE līkums 90</t>
    </r>
    <r>
      <rPr>
        <vertAlign val="superscript"/>
        <sz val="10"/>
        <rFont val="Arial"/>
        <family val="2"/>
      </rPr>
      <t>0</t>
    </r>
    <r>
      <rPr>
        <sz val="10"/>
        <rFont val="Arial"/>
        <family val="2"/>
      </rPr>
      <t xml:space="preserve"> caurulei OD110</t>
    </r>
  </si>
  <si>
    <t xml:space="preserve"> 3.18.1</t>
  </si>
  <si>
    <t xml:space="preserve"> 3.18.2</t>
  </si>
  <si>
    <t xml:space="preserve"> 3.18.3</t>
  </si>
  <si>
    <t xml:space="preserve"> 3.18.4</t>
  </si>
  <si>
    <t xml:space="preserve"> 3.19.1</t>
  </si>
  <si>
    <t xml:space="preserve"> 3.19.2</t>
  </si>
  <si>
    <t xml:space="preserve"> 3.19.3</t>
  </si>
  <si>
    <t xml:space="preserve"> 3.19.4</t>
  </si>
  <si>
    <t xml:space="preserve"> 3.19.5</t>
  </si>
  <si>
    <t xml:space="preserve"> 3.19.6</t>
  </si>
  <si>
    <t xml:space="preserve"> 1.32</t>
  </si>
  <si>
    <t xml:space="preserve"> 1.33</t>
  </si>
  <si>
    <t xml:space="preserve"> 1.34</t>
  </si>
  <si>
    <t xml:space="preserve"> 1.35</t>
  </si>
  <si>
    <t xml:space="preserve"> 1.36</t>
  </si>
  <si>
    <t>Zāliena atjaunošana tranšejas platumā 1,5m , tai skaitā melnzemes uzvešana un izlīdzināšana hvid.=5cm slānī(atbilstoši rasējumam ŪKT-84)</t>
  </si>
  <si>
    <t>Esošo koku likvidēšana, sakņu izraušana meža izsciršanas zonā 6m platumā, trases garums 165m, platība 990m2.</t>
  </si>
  <si>
    <t>Zāliena atjaunošana tranšejas platumā 1,5m , tai skaitā melnzemes uzvešana un izlīdzināšana hvid.=5cm slānī (atbilstoši rasējumam ŪKT-84)</t>
  </si>
  <si>
    <t>Zāliena atjaunošana tranšejas platumā 1,5m, tai skaitā melnzemes uzvešana un izlīdzināšana hvid.=5cm slānī(atbilstoši rasējumam ŪKT-84)</t>
  </si>
  <si>
    <t>PP dubultsienu caurtekas OD315 ieguldes klase SN8; montāža un ar to saistītie darbi, L=16m</t>
  </si>
  <si>
    <t>Sūkņa pievienojuma adapters DN100; montāža</t>
  </si>
  <si>
    <t>ĀRĒJIE KANALIZĀCIJAS TĪKLI, 2.KĀRTA</t>
  </si>
  <si>
    <t>Tranšejas rakšana un aizbēršana horizontālam zemēšanas kontūram</t>
  </si>
  <si>
    <t>Tranšejas rakšana un aizbēršana viena līdz divu kabeļu (caurules) gūldīšanai 0.7m dziļumā</t>
  </si>
  <si>
    <t>Plastmasas caurules Ø 50 ievilkšana sadalnē</t>
  </si>
  <si>
    <t>ZS kabeļa no 4 līdz 10 mm2 ieguldīšana tranšejā</t>
  </si>
  <si>
    <t>ZS plastmasas izolācijas kabeļa no 4 līdz 35 mm2 gala apdare</t>
  </si>
  <si>
    <t>Sadalnes betona pamatnes montāža</t>
  </si>
  <si>
    <t>Spēka sadalnes SS komplektēšana, montāža (KS-6A tipa)</t>
  </si>
  <si>
    <t>MONTĀŽAS DARBI</t>
  </si>
  <si>
    <t>Horizontālā zemētāja montāža tranšejā</t>
  </si>
  <si>
    <t>Vertikālā zemētāja dziļumā līdz 5 m montāža</t>
  </si>
  <si>
    <t>EPL digitālā uzmērīšana</t>
  </si>
  <si>
    <t>Izpilddokumentācija t.sk. mērijumi</t>
  </si>
  <si>
    <t>obj.</t>
  </si>
  <si>
    <t>MATERIĀLI</t>
  </si>
  <si>
    <t>Kabelis ar Cu dzīslām NYY-J-4x4</t>
  </si>
  <si>
    <t>Kabeļu marķējums (birka) zemē guldāmam kabelim 50x100 mm</t>
  </si>
  <si>
    <t>Kabeļu gala apdare (4-35 mm2)“Raychem” EPKT 0015</t>
  </si>
  <si>
    <t>Apzīmējumi - operatīvie, brīdinājuma, piederības</t>
  </si>
  <si>
    <t>SS, korpuss, KS-6A</t>
  </si>
  <si>
    <t>Betona pamatne, BP-2</t>
  </si>
  <si>
    <t>Keramzīts</t>
  </si>
  <si>
    <t>l</t>
  </si>
  <si>
    <t>QS-1 pārslēdzis, 3 poz., Un=400V, 0 - I – II, 20A 3P</t>
  </si>
  <si>
    <t>Pārsprieguma novadītājs, V25-B+C/3+NPE, “OBO”</t>
  </si>
  <si>
    <t>Kombinētais strāvas noplūdes aizsargslēdzis, Un=400/230V, 3C16A, ΔI=30mA</t>
  </si>
  <si>
    <t>Vads ar Cu dzīslu, NYY-O-1x4</t>
  </si>
  <si>
    <t>Darba neitrāles kopne</t>
  </si>
  <si>
    <t>Zemējuma neitrāles kopne</t>
  </si>
  <si>
    <t>Montāžas plāksne, izmērus precizēt</t>
  </si>
  <si>
    <t>DIN sliede</t>
  </si>
  <si>
    <t>Komutācijas spailes</t>
  </si>
  <si>
    <t>Kontaktligzda, 63A-6h, 3P+N+E, 240/415V, IP-54</t>
  </si>
  <si>
    <t>Kabeļkurpe, 35mm2</t>
  </si>
  <si>
    <t>Zemējuma vads, H07Z-K 1x35mm</t>
  </si>
  <si>
    <t>Zemējuma mērspaile, "OBO"</t>
  </si>
  <si>
    <t>Spaile zemējuma, universāla, cinkotam metālam, zemējuma elektroda d=16 mm savienošanai ar stiepli d=8-10 mm vai
plakandzelzi 4x40 mm</t>
  </si>
  <si>
    <t>Elektrods zemējuma, cinkots tērauds ar iespēju pagarināt, D=16 mm, 1.5m</t>
  </si>
  <si>
    <t>Zemējuma stieple, d=10 mm</t>
  </si>
  <si>
    <t>Lenta zemējuma kontūra savienojumu hermetizācijai</t>
  </si>
  <si>
    <t>Pl. lokanā caurule Ø 50, KR-50, "Arot"</t>
  </si>
  <si>
    <t>Signāllenta kabeļlīnijai, platums 40 mm</t>
  </si>
  <si>
    <t>Montāžas materiāli</t>
  </si>
  <si>
    <t xml:space="preserve">Tāme sastādīta 2017.gada tirgus cenās, pamatojoties uz ELT daļas rasējumiem. </t>
  </si>
  <si>
    <t>Plastmasas aizsargcaurules Ø 50 iegguldīšana gatavā tranšejā</t>
  </si>
  <si>
    <t>ZS kabeļa no 4 līdz 10 mm2 ievēršana caurulē</t>
  </si>
  <si>
    <t>ŪDENSSAIMNIECĪBAS PAKALPOJUMU ATTĪSTĪBA LIELVĀRDĒ,</t>
  </si>
  <si>
    <t xml:space="preserve"> III KĀRTA</t>
  </si>
  <si>
    <t>ĀRĒJIE KANALIZĀCIJAS TĪKLI, 1.KĀRTA</t>
  </si>
  <si>
    <t>BŪVNIECĪBAS KOPTĀME Nr.1</t>
  </si>
  <si>
    <t>0,4kV KABEĻLĪNIJAS KSS MEDNIEKU IELĀ</t>
  </si>
  <si>
    <t xml:space="preserve"> 1-31</t>
  </si>
  <si>
    <t xml:space="preserve"> 1-32</t>
  </si>
  <si>
    <t xml:space="preserve"> 1-33</t>
  </si>
  <si>
    <t xml:space="preserve"> 1-34</t>
  </si>
  <si>
    <t>ĀRĒJIE KANALIZĀCIJAS TĪKLI 1.KĀRTA</t>
  </si>
  <si>
    <t>Kabelis ar Cu dzīslām NYY-J-4x6</t>
  </si>
  <si>
    <t>Vads ar Cu dzīslu, NYY-O-1x6</t>
  </si>
  <si>
    <t>0,4kV KABEĻLĪNIJAS KSS KASTAŅU IELĀ</t>
  </si>
  <si>
    <t>0,4kV KABEĻLĪNIJAS LAKSTĪGALU IELĀ</t>
  </si>
  <si>
    <t>0,4kV KABEĻLĪNIJAS KSS MEŽA IELĀ</t>
  </si>
  <si>
    <t xml:space="preserve"> 1.37</t>
  </si>
  <si>
    <t>2.14.1</t>
  </si>
  <si>
    <t>2.14.2</t>
  </si>
  <si>
    <t>2.14.3</t>
  </si>
  <si>
    <t>2.14.4</t>
  </si>
  <si>
    <t xml:space="preserve"> 3.17.1</t>
  </si>
  <si>
    <t xml:space="preserve"> 3.17.2</t>
  </si>
  <si>
    <t xml:space="preserve"> 3.17.3</t>
  </si>
  <si>
    <t xml:space="preserve"> 3.17.4</t>
  </si>
  <si>
    <t xml:space="preserve"> 3.17.5</t>
  </si>
  <si>
    <t xml:space="preserve"> 3.17.6</t>
  </si>
  <si>
    <t>Esošo elektrokabeļu, sakaru un apgaismes kabeļu atšurfēšana, nepārsniedzot 3m dziļumu, minimālā platība 1m², maksimālais garums 5m aizsardzība to šķērsojumu vietās un to ievietšana aizsargčaulās AROT OD110, L=3m</t>
  </si>
  <si>
    <t>1-35</t>
  </si>
  <si>
    <t>0,4kV KABEĻLĪNIJAS KSS STACIJAS IELĀ</t>
  </si>
  <si>
    <t>Spaile zemējuma, universāla, cinkotam metālam, zemējuma elektroda d=16 mm savienošanai ar stiepli d=8-10 mm vai plakandzelzi 4x40 mm</t>
  </si>
  <si>
    <t>Esošā sakaru kabeļa atrakšana, pārvietošana attālinot no kanalizācijas un ievietošana aizsargcaurulē AROT OD110</t>
  </si>
  <si>
    <t>Tranšejas rakšana un aizbēršana maģistrālā pašteces kanalizācijas un kanalizācijas spiedvada tīkla izbūvei, h=1,50-2,00m</t>
  </si>
  <si>
    <t>Tranšejas rakšana un aizbēršana maģistrālā pašteces kanalizācijas un kanalizācijas spiedvada tīkla izbūvei, h=2,00-2,50m</t>
  </si>
  <si>
    <t>Tranšejas rakšana un aizbēršana maģistrālā kanalizācijas tīkla izbūvei, h=2,50-3,00m</t>
  </si>
  <si>
    <t>Tranšejas rakšana un aizbēršana maģistrālā kanalizācijas tīkla izbūvei, h=3,00-3,50m</t>
  </si>
  <si>
    <t>Tranšejas rakšana un aizbēršana maģistrālā kanalizācijas tīkla izbūvei, h=3,50-4,00m</t>
  </si>
  <si>
    <t>Tranšejas rakšana un aizbēršana maģistrālā kanalizācijas tīkla izbūvei, h=4,00-4,50m</t>
  </si>
  <si>
    <t>Tranšejas rakšana un aizbēršana maģistrālā kanalizācijas tīkla izbūvei, h=1,00-1,50m</t>
  </si>
  <si>
    <t>Tranšejas rakšana un aizbēršana maģistrālā kanalizācijas tīkla izbūvei, h=1,50-2,00m</t>
  </si>
  <si>
    <t>Tranšejas rakšana un aizbēršana maģistrālā kanalizācijas tīkla izbūvei, h=2,00-2,50m</t>
  </si>
  <si>
    <t>Tranšejas rakšana un aizbēršana kanalizācijas tīklu izbūvei Hvid=1,50-2,00 m</t>
  </si>
  <si>
    <t>Tranšejas rakšana un aizbēršana kanalizācijas tīklu izbūvei Hvid=2,00-2,50 m</t>
  </si>
  <si>
    <t>Tranšejas rakšana un aizbēršana kanalizācijas tīklu izbūvei Hvid=2,50-3,00 m</t>
  </si>
  <si>
    <t>Tranšejas rakšana un aizbēršana kanalizācijas tīklu izbūvei Hvid=3,00-3,50 m</t>
  </si>
  <si>
    <t>Tranšejas rakšana un aizbēršana kanalizācijas tīklu izbūvei Hvid=3,50-4,00 m</t>
  </si>
  <si>
    <t>Tranšejas rakšana un aizbēršana kanalizācijas tīklu izbūvei Hvid=4,00-4,50 m</t>
  </si>
  <si>
    <t>Tranšejas rakšana un aizbēršana kanalizācijas tīklu izbūvei Hvid=1,00-1,50 m</t>
  </si>
  <si>
    <t>Tranšejas rakšana un aizbēršana kanalizācijas tīklu izbūvei Hvid=4,50-5,00 m</t>
  </si>
  <si>
    <t>Tranšejas rakšana un aizbēršana maģistrālā pāsteceskanalizācijas un kanalizācijas spiedvada tīkla izbūvei Hvid=1,50-2,00 m</t>
  </si>
  <si>
    <t>Tranšejas rakšana un aizbēršana maģistrālā pāsteceskanalizācijas un kanalizācijas spiedvada tīkla izbūvei Hvid=2,00-2,50 m</t>
  </si>
  <si>
    <t>Tranšejas rakšana un aizbēršana maģistrālā pāsteces kanalizācijas un kanalizācijas spiedvada tīkla izbūvei Hvid=2,00-2,50 m</t>
  </si>
  <si>
    <t>Tranšejas rakšana un aizbēršana maģistrālā pašteves kanalizācijas un kanalizācijas spiedvada tīkla izbūvei Hvid=1,50-2,00 m</t>
  </si>
  <si>
    <t>Tranšejas rakšana un aizbēršana maģistrālā pašteves kanalizācijas un kanalizācijas spiedvada tīkla izbūvei Hvid=2,00-2,50 m</t>
  </si>
  <si>
    <t>Tranšejas rakšana un aizbēršana maģistrālā pašteces kanalizācijas un kanalizācijas spiedvada tīkla izbūvei Hvid=1,50-2,00 m</t>
  </si>
  <si>
    <t>Tranšejas rakšana un aizbēršana maģistrālā pašteces kanalizācijas un kanalizācijas spiedvada tīkla izbūvei Hvid=2,00-2,50 m</t>
  </si>
  <si>
    <t>Tranšejas rakšana un aizbēršana kanalizācijas tīklu izbūvei Hvid=5,00-5,50 m</t>
  </si>
  <si>
    <t>Tranšejas rakšana un aizbēršana kanalizācijas tīklu izbūvei Hvid=5,50-6,00 m</t>
  </si>
  <si>
    <t>Tranšejas rakšana un aizbēršana maģistrālā pašteces un kanalizācijas spiedvada tīkla izbūvei Hvid=1,50-2,00 m</t>
  </si>
  <si>
    <t xml:space="preserve">Tranšejas rakšana un aizbēršana maģistrālā kanalizācijas tīkla izbūvei Hvid=1,50-2,00 m </t>
  </si>
  <si>
    <t xml:space="preserve">Iegremdējams kanlizācijas sūknis Q=7,49 l/s, H=12,50m, P=2,9 kW; 3x318-415 V, 50 Hz; montāža </t>
  </si>
  <si>
    <t xml:space="preserve">Iegremdējams kanlizācijas sūknis Q=6,86 l/s, H=12,60m, P=2,9 kW; 3x318-415 V, 50 Hz; montāža </t>
  </si>
  <si>
    <t xml:space="preserve">Iegremdējams kanlizācijas sūknis Q=2,40 l/s, H=4,00m, P=1,3 kW; 3x400-415 V, 50 Hz; montāža </t>
  </si>
  <si>
    <t>1.2</t>
  </si>
  <si>
    <t>1.25</t>
  </si>
  <si>
    <t>1.26</t>
  </si>
  <si>
    <t>1.27</t>
  </si>
  <si>
    <t>1.28</t>
  </si>
  <si>
    <t>1.29</t>
  </si>
  <si>
    <t>1.30</t>
  </si>
  <si>
    <t>1.31</t>
  </si>
  <si>
    <t>1.32</t>
  </si>
  <si>
    <t>1.33</t>
  </si>
  <si>
    <t>1.34</t>
  </si>
  <si>
    <t>1.35</t>
  </si>
  <si>
    <t>1.36</t>
  </si>
  <si>
    <t>1.37</t>
  </si>
  <si>
    <t>1.38</t>
  </si>
  <si>
    <t>1.39</t>
  </si>
  <si>
    <t>1.40</t>
  </si>
  <si>
    <t>Materiālu, būvgružu transporta izdevumi _%</t>
  </si>
  <si>
    <t xml:space="preserve">Sertifkāta Nr. </t>
  </si>
  <si>
    <t>Materiālu, būvgružu transporta izdevumi_%</t>
  </si>
  <si>
    <t>Sertifkāta Nr.</t>
  </si>
  <si>
    <t>Materiālu, būvgružu transporta izdevumi %</t>
  </si>
  <si>
    <t>IZMAKSU TABULU PREAMBULA</t>
  </si>
  <si>
    <t>1. VISPĀRĪGI</t>
  </si>
  <si>
    <t>1.1. Līguma noteikumi un Tehniskās specifikācijas (Pasūtītāja prasības) ir lasāmi kontekstā ar šīm Izmaksu tabulām. Aizpildītas finanšu piedāvājuma veidnes (Tāmes) veido Uzņēmēja finanšu piedāvājumu</t>
  </si>
  <si>
    <t>1.2. Visas izmaksas jāuzrāda EUR bez PVN.</t>
  </si>
  <si>
    <t>1.3. Iesniedzot piedāvājumu, Uzņēmējam jāņem vērā visus Nolikumā, Līguma noteikumos, Tehniskajā Specifikācijā, būvprojektā un šajā Preambulā noteiktos nosacījumus, saistības un prasības.</t>
  </si>
  <si>
    <t>1.4. Uzņēmējam ir jāpārliecinās par apjomu tabulās iekļauto apjomu atbilstību būvprojektam un vienības cenās jāiekļauj nepieciešamos riskus apjomu nesaistes izlīdzināšanai uz noapaļošanas rēķina, kas nepārsniedz pieļaujamās kļūdas robežas 5% no apjomu tabulās uzrādītā vienību skaitu.</t>
  </si>
  <si>
    <t xml:space="preserve">     2. VIENĪBAS CENA UN VISPĀRĪGIE SAMAKSAS NOSACĪJUMI </t>
  </si>
  <si>
    <t>2.1. Vienības cenas ir fiksētas un nav maināmas Līguma izpildes laikā. Papildus darbu vai neparedzētu darbu vērtības noteikšanai, izmantojamas apjomu tabulās norādītās līdzvērtīgu darbu vienības izmaksas.</t>
  </si>
  <si>
    <t>2.2. Tādu pozīciju izmaksām, kurām apjomu tabulās nav norādīta vienības cena vai summa, ir jābūt ietvertām citās izmaksu pozīcijās ar norādītu vienības cenu un summu. Pasūtītājs neveic samaksu par darbiem, ja kādā no pozīcijām nav uzrādītas attiecīgās izmaksu vērtības.</t>
  </si>
  <si>
    <t>2.3. Piedāvājuma cenā, kuru veido izmaksu pozīcijas, jābūt iekļautiem visiem plānotajiem izdevumiem par darbu, pakalpojumiem, materiāliem un iekārtām, kas nepieciešami Līguma izpildei pilnā apmērā un atbilstošā kvalitātē saskaņā ar būvprojektu, LR spēkā esošajiem likumiem un normatīvajiem aktiem, kā arī ar Līguma noteikumu un Tehnisko specifikāciju prasībām.</t>
  </si>
  <si>
    <t>2.4. Nosakot darbu un materiālu cenas, Uzņēmējam jāņem vērā, ka samaksa ir paredzēta tikai par pilnīgi pabeigtu darbu – tīru darba apjomu, svaru, izmēriem, ekspluatācijai gatavu būvi, neņemot vērā radušos atlikumus, atgriezumus, virsmas liekumus un tml.</t>
  </si>
  <si>
    <t>2.5. Vienības cenās ir jāietver visas tiešās un netiešās izmaksas, kas saistītas ar Līguma noteikumu un Tehniskās specifikācijas prasību ievērošanu, arī tad, ja tās nav nosauktas apjomu tabulās, piemēram, izbūvēto darbu pārbaudes, paraugu ņemšana, ziņojumu sagatavošana, izpilddokumentācijas sagatavošana un saskaņošana, Uzņēmēja darba telpu izveide būvlaukumā, transports, satiksmes organizācija, darbu drošība, būvvietas apsardze, ielu slaucīšana, būvvietas attīrīšana no gružiem, visa veida pagaidu darbi un palīgdarbi (piem., pagaidu gājēju ceļi, laipas, barjeras, balsti, tranšeju stiprinājumi, piebraucamie ceļi, u.c.), būvdarbu vadība, darbinieku algas, nodokļi (izņemot PVN) un nodevas, apdrošināšanas, izpildes nodrošinājums, virsizdevumi un peļņa.</t>
  </si>
  <si>
    <t>2.6. Samaksa par padarīto darbu tiks veikta pēc faktiski padarītā, uzmērītā un izpilddokumentācijā fiksētā apjoma, nevis pēc apjomu tabulā uzrādītā daudzuma, Ja faktiski uzmērītais padarītais darbu apjoms kādā no pozīcijām iekļaujas iepriekš minētās pieļaujamās kļūdas robežās (5%), tas uzskatāms par vienības cenas riskā iekļautu lielumu.</t>
  </si>
  <si>
    <t>2.7. Finanšu piedāvājumā jānorāda līgumcena - kopējā cena, par kādu tiks veikti būvdarbi, kā arī visas vienību cenas un visu pozīciju izmaksas.</t>
  </si>
  <si>
    <t>2.8. Ceļa konstrukcijas un seguma atjaunošanu Uzņēmējs veic saskaņā ar spēkā esošo Ceļa specifikāciju būvdarbu tranšejas platumā. Ja būvdarbu laikā ceļa segums tiek bojāts platākā joslā nekā noteikts tehniskajā specifikācija un būvprojektā, Uzņēmējs to atjauno pilnā apmērā par saviem līdzekļiem.</t>
  </si>
  <si>
    <t>2.9. Ja būvdarbu laikā Uzņēmēja darbības rezultātā tiek bojātas arī citas ielas un ceļi, kas kalpo kā piebraucamie vai apbraucamie ceļi, Uzņēmēja pienākums ir tos atjaunot vismaz tādā stāvoklī, kādā tie bijuši pirms tam vai labākā. Visas izmaksas, kas saistītas ar Līguma realizācijas laikā bojāto ceļu atjaunošanu sedz Uzņēmējs. Šī līguma ietvaros Uzņēmējam tiek segtas tikai tās izmaksas, kas tieši saistītas ar inženiertehnisko komunikāciju un citu ūdenssaimniecības infrastruktūras elementu izbūvi, kā arī ceļa konstrukcijas un seguma atjaunošanas darbiem tikai noteiktajā tranšejas platumā.</t>
  </si>
  <si>
    <t>      3. RAŽOTĀJU UN PRODUKTU NOSAUKUMI</t>
  </si>
  <si>
    <t>3.1. Ja Tāmēs ir minēti konkrēti materiālu ražotāju vai produktu nosaukumi, Uzņēmējs drīkst piedāvāt un Tāmēs izcenot šiem konkrētajiem produktiem līdzvērtīgus citu ražotāju produktus, kuri kvalitātes, izpildījuma, ekspluatācijas īpašību, savietojamības un funkcionalitātes ziņā ir līdzvērtīgi vai pārāki kā Tāmēs minētie, kā arī atbilst Tehniskajām specifikācijām un būvprojektam.</t>
  </si>
  <si>
    <t>3.2. Konkrēti pielietojamie materiāli un produkti apstiprināmi un saskaņojami ar Pasūtītāju atbilstoši Līgumā noteiktajām prasībām.</t>
  </si>
  <si>
    <t>     4.      IZMAIŅAS</t>
  </si>
  <si>
    <t>Piedāvājumu iesniegšanas laikā:</t>
  </si>
  <si>
    <t>Uzņēmēja norādītās izmaksu pozīciju cenas ir fiksētas un nevar tikt izmainītas.</t>
  </si>
  <si>
    <t>Izmaksu tabulās norādītie pozīciju apraksti nevar tikt mainīti.</t>
  </si>
  <si>
    <t>Izmaksu tabulām nevar tikt pievienotas papildus pozīcijas.</t>
  </si>
  <si>
    <t>     5    POZĪCIJU NUMURI</t>
  </si>
  <si>
    <t>Pozīciju numuri nav daļa no pozīcijas apraksta un tie nav jāņem vērā, interpretējot līgumu.</t>
  </si>
  <si>
    <t>&lt;Pretendenta vai personu grupas dalībnieka nosaukums vai vārds un uzvārds</t>
  </si>
  <si>
    <t xml:space="preserve"> (ja Pretendents vai personu apvienības dalībnieks ir fiziska persona)&gt;</t>
  </si>
  <si>
    <t>&lt;Reģistrācijas numurs vai personas kods&gt;</t>
  </si>
  <si>
    <t>&lt;Adrese&gt;</t>
  </si>
  <si>
    <t>&lt;Paraksttiesīgās personas amata nosaukums, vārds un uzvārds&gt;</t>
  </si>
  <si>
    <t>&lt;Paraksttiesīgās personas paraksts&gt;</t>
  </si>
  <si>
    <t>C8 pielikums. FINANŠU PIEDĀVĀJUMA VEIDNE</t>
  </si>
  <si>
    <t>Virsizdevumi ___%</t>
  </si>
  <si>
    <t>Peļņa ____%</t>
  </si>
  <si>
    <t>KSS-Pumpuru un kanalizācijas spiedvada K1S montāžas darbi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</si>
</sst>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186"/>
    </font>
    <font>
      <sz val="8"/>
      <name val="Arial"/>
      <family val="2"/>
      <charset val="186"/>
    </font>
    <font>
      <sz val="10"/>
      <name val="Arial"/>
      <family val="2"/>
    </font>
    <font>
      <sz val="11"/>
      <name val="Arial"/>
      <family val="2"/>
    </font>
    <font>
      <b/>
      <sz val="10"/>
      <name val="Arial"/>
      <family val="2"/>
    </font>
    <font>
      <b/>
      <sz val="11"/>
      <name val="Arial"/>
      <family val="2"/>
    </font>
    <font>
      <b/>
      <i/>
      <sz val="11"/>
      <name val="Arial"/>
      <family val="2"/>
      <charset val="186"/>
    </font>
    <font>
      <u/>
      <sz val="10"/>
      <name val="Arial"/>
      <family val="2"/>
    </font>
    <font>
      <b/>
      <u/>
      <sz val="10"/>
      <name val="Arial"/>
      <family val="2"/>
    </font>
    <font>
      <i/>
      <sz val="10"/>
      <name val="Arial"/>
      <family val="2"/>
      <charset val="186"/>
    </font>
    <font>
      <b/>
      <sz val="10"/>
      <name val="Arial"/>
      <family val="2"/>
      <charset val="186"/>
    </font>
    <font>
      <i/>
      <sz val="11"/>
      <name val="Arial"/>
      <family val="2"/>
      <charset val="186"/>
    </font>
    <font>
      <sz val="9"/>
      <name val="Arial"/>
      <family val="2"/>
      <charset val="186"/>
    </font>
    <font>
      <b/>
      <sz val="10"/>
      <name val="Arial"/>
      <family val="2"/>
      <charset val="204"/>
    </font>
    <font>
      <sz val="10"/>
      <name val="Arial"/>
      <family val="2"/>
      <charset val="186"/>
    </font>
    <font>
      <vertAlign val="superscript"/>
      <sz val="10"/>
      <name val="Arial"/>
      <family val="2"/>
      <charset val="186"/>
    </font>
    <font>
      <b/>
      <i/>
      <sz val="10"/>
      <name val="Arial"/>
      <family val="2"/>
      <charset val="186"/>
    </font>
    <font>
      <sz val="10"/>
      <name val="Arial"/>
      <family val="2"/>
      <charset val="204"/>
    </font>
    <font>
      <vertAlign val="superscript"/>
      <sz val="10"/>
      <name val="Arial"/>
      <family val="2"/>
    </font>
    <font>
      <sz val="10"/>
      <name val="Calibri"/>
      <family val="2"/>
      <charset val="186"/>
    </font>
    <font>
      <vertAlign val="superscript"/>
      <sz val="10"/>
      <name val="Arial"/>
      <family val="2"/>
      <charset val="204"/>
    </font>
    <font>
      <sz val="10"/>
      <color rgb="FFFF0000"/>
      <name val="Arial"/>
      <family val="2"/>
    </font>
    <font>
      <sz val="10"/>
      <name val="Arial"/>
    </font>
    <font>
      <b/>
      <sz val="16"/>
      <name val="Arial"/>
      <family val="2"/>
      <charset val="186"/>
    </font>
    <font>
      <b/>
      <sz val="14"/>
      <name val="Arial"/>
      <family val="2"/>
      <charset val="186"/>
    </font>
    <font>
      <b/>
      <sz val="12"/>
      <name val="Arial"/>
      <family val="2"/>
      <charset val="186"/>
    </font>
    <font>
      <sz val="11"/>
      <name val="Arial"/>
      <family val="2"/>
      <charset val="186"/>
    </font>
    <font>
      <sz val="12"/>
      <name val="Times New Roman"/>
      <family val="1"/>
      <charset val="186"/>
    </font>
    <font>
      <b/>
      <sz val="16"/>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s>
  <cellStyleXfs count="3">
    <xf numFmtId="0" fontId="0" fillId="0" borderId="0"/>
    <xf numFmtId="0" fontId="14" fillId="0" borderId="0"/>
    <xf numFmtId="0" fontId="22" fillId="0" borderId="0"/>
  </cellStyleXfs>
  <cellXfs count="721">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horizontal="center" vertical="center" textRotation="90" wrapText="1"/>
    </xf>
    <xf numFmtId="2" fontId="2" fillId="0" borderId="1" xfId="0" applyNumberFormat="1" applyFont="1" applyBorder="1" applyAlignment="1">
      <alignment horizontal="center" vertical="center" textRotation="90" wrapText="1"/>
    </xf>
    <xf numFmtId="0" fontId="2" fillId="0" borderId="0" xfId="0" applyFont="1" applyBorder="1" applyAlignment="1">
      <alignment vertical="center"/>
    </xf>
    <xf numFmtId="0" fontId="3" fillId="0" borderId="0" xfId="0" applyFont="1" applyAlignment="1">
      <alignment horizontal="left" vertical="top"/>
    </xf>
    <xf numFmtId="0" fontId="2" fillId="0" borderId="2" xfId="0" applyFont="1" applyBorder="1" applyAlignment="1">
      <alignment horizontal="center" vertical="top"/>
    </xf>
    <xf numFmtId="0" fontId="2" fillId="0" borderId="3" xfId="0" applyFont="1" applyBorder="1" applyAlignment="1">
      <alignment horizontal="center" vertical="top" wrapText="1"/>
    </xf>
    <xf numFmtId="0" fontId="2" fillId="0" borderId="2" xfId="0" applyFont="1" applyBorder="1" applyAlignment="1">
      <alignment vertical="top" wrapText="1"/>
    </xf>
    <xf numFmtId="2" fontId="2" fillId="0" borderId="1" xfId="0" applyNumberFormat="1" applyFont="1" applyBorder="1" applyAlignment="1">
      <alignment vertical="top"/>
    </xf>
    <xf numFmtId="2" fontId="2" fillId="0" borderId="0" xfId="0" applyNumberFormat="1" applyFont="1" applyAlignment="1">
      <alignment horizontal="righ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wrapText="1"/>
    </xf>
    <xf numFmtId="0" fontId="4" fillId="0" borderId="6" xfId="0" applyFont="1" applyBorder="1" applyAlignment="1">
      <alignment horizontal="right" vertical="top" wrapText="1"/>
    </xf>
    <xf numFmtId="0" fontId="4" fillId="0" borderId="11" xfId="0" applyFont="1" applyBorder="1" applyAlignment="1">
      <alignment horizontal="right" vertical="top" wrapText="1"/>
    </xf>
    <xf numFmtId="0" fontId="2" fillId="0" borderId="14" xfId="0" applyFont="1" applyBorder="1" applyAlignment="1">
      <alignment horizontal="center" vertical="top"/>
    </xf>
    <xf numFmtId="0" fontId="2" fillId="0" borderId="8" xfId="0" applyFont="1" applyBorder="1" applyAlignment="1">
      <alignment horizontal="center" vertical="top"/>
    </xf>
    <xf numFmtId="0" fontId="2" fillId="0" borderId="13"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vertical="top"/>
    </xf>
    <xf numFmtId="0" fontId="2" fillId="0" borderId="6" xfId="0" applyFont="1" applyBorder="1" applyAlignment="1">
      <alignment vertical="top"/>
    </xf>
    <xf numFmtId="2" fontId="2" fillId="0" borderId="14" xfId="0" applyNumberFormat="1" applyFont="1" applyBorder="1" applyAlignment="1">
      <alignment vertical="top"/>
    </xf>
    <xf numFmtId="2" fontId="2" fillId="0" borderId="8" xfId="0" applyNumberFormat="1" applyFont="1" applyBorder="1" applyAlignment="1">
      <alignment vertical="top"/>
    </xf>
    <xf numFmtId="2" fontId="2" fillId="0" borderId="13" xfId="0" applyNumberFormat="1" applyFont="1" applyBorder="1" applyAlignment="1">
      <alignment vertical="top"/>
    </xf>
    <xf numFmtId="2" fontId="2" fillId="0" borderId="6" xfId="0" applyNumberFormat="1" applyFont="1" applyBorder="1" applyAlignment="1">
      <alignment vertical="top"/>
    </xf>
    <xf numFmtId="0" fontId="2" fillId="0" borderId="1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center" vertical="top"/>
    </xf>
    <xf numFmtId="2" fontId="2" fillId="0" borderId="7" xfId="0" applyNumberFormat="1" applyFont="1" applyBorder="1" applyAlignment="1">
      <alignment vertical="top"/>
    </xf>
    <xf numFmtId="0" fontId="2" fillId="0" borderId="13" xfId="0" applyFont="1" applyBorder="1"/>
    <xf numFmtId="0" fontId="2" fillId="0" borderId="6" xfId="0" applyFont="1" applyBorder="1"/>
    <xf numFmtId="0" fontId="4" fillId="0" borderId="0" xfId="0" applyFont="1"/>
    <xf numFmtId="0" fontId="4" fillId="0" borderId="11" xfId="0" applyFont="1" applyBorder="1" applyAlignment="1">
      <alignment horizontal="center" vertical="top"/>
    </xf>
    <xf numFmtId="0" fontId="4" fillId="0" borderId="16" xfId="0" applyFont="1" applyBorder="1" applyAlignment="1">
      <alignment vertical="top" wrapText="1"/>
    </xf>
    <xf numFmtId="0" fontId="4" fillId="0" borderId="16" xfId="0" applyFont="1" applyBorder="1" applyAlignment="1">
      <alignment horizontal="center" vertical="top"/>
    </xf>
    <xf numFmtId="0" fontId="4" fillId="0" borderId="11" xfId="0" applyFont="1" applyBorder="1" applyAlignment="1">
      <alignment vertical="top"/>
    </xf>
    <xf numFmtId="2" fontId="4" fillId="0" borderId="11" xfId="0" applyNumberFormat="1" applyFont="1" applyBorder="1" applyAlignment="1">
      <alignment vertical="top"/>
    </xf>
    <xf numFmtId="2" fontId="4" fillId="0" borderId="16" xfId="0" applyNumberFormat="1" applyFont="1" applyBorder="1" applyAlignment="1">
      <alignment vertical="top"/>
    </xf>
    <xf numFmtId="2" fontId="2" fillId="0" borderId="1" xfId="0" applyNumberFormat="1" applyFont="1" applyBorder="1"/>
    <xf numFmtId="2" fontId="4" fillId="0" borderId="1" xfId="0" applyNumberFormat="1" applyFont="1" applyBorder="1" applyAlignment="1">
      <alignment vertical="top"/>
    </xf>
    <xf numFmtId="2" fontId="4" fillId="0" borderId="1"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Border="1" applyAlignment="1">
      <alignment horizontal="center" vertical="top"/>
    </xf>
    <xf numFmtId="0" fontId="3" fillId="2" borderId="0" xfId="0" applyFont="1" applyFill="1" applyAlignment="1">
      <alignment horizontal="left" vertical="top"/>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2" fillId="2" borderId="0" xfId="0" applyFont="1" applyFill="1" applyAlignment="1">
      <alignment vertical="top"/>
    </xf>
    <xf numFmtId="2" fontId="2" fillId="2" borderId="0" xfId="0" applyNumberFormat="1" applyFont="1" applyFill="1" applyAlignment="1">
      <alignment vertical="top"/>
    </xf>
    <xf numFmtId="0" fontId="2" fillId="2" borderId="0" xfId="0" applyFont="1" applyFill="1"/>
    <xf numFmtId="0" fontId="2" fillId="2" borderId="0" xfId="0" applyFont="1" applyFill="1" applyAlignment="1">
      <alignment vertical="top" wrapText="1"/>
    </xf>
    <xf numFmtId="2" fontId="3" fillId="2" borderId="0" xfId="0" applyNumberFormat="1" applyFont="1" applyFill="1" applyAlignment="1">
      <alignment horizontal="right" vertical="top"/>
    </xf>
    <xf numFmtId="1" fontId="6" fillId="2" borderId="0" xfId="0" applyNumberFormat="1" applyFont="1" applyFill="1" applyBorder="1" applyAlignment="1">
      <alignment horizontal="center"/>
    </xf>
    <xf numFmtId="0" fontId="4" fillId="0" borderId="5" xfId="0" applyFont="1" applyBorder="1" applyAlignment="1">
      <alignment horizontal="center" vertical="center"/>
    </xf>
    <xf numFmtId="0" fontId="4" fillId="0" borderId="5" xfId="0" applyFont="1" applyBorder="1" applyAlignment="1">
      <alignment horizontal="right" vertical="center" wrapText="1"/>
    </xf>
    <xf numFmtId="0" fontId="4" fillId="0" borderId="7" xfId="0" applyFont="1" applyBorder="1" applyAlignment="1">
      <alignment horizontal="center" vertical="center" wrapText="1"/>
    </xf>
    <xf numFmtId="0" fontId="4" fillId="0" borderId="5" xfId="0" applyFont="1" applyBorder="1" applyAlignment="1">
      <alignment horizontal="right" vertical="center"/>
    </xf>
    <xf numFmtId="0" fontId="4" fillId="0" borderId="7" xfId="0" applyFont="1" applyBorder="1" applyAlignment="1">
      <alignment horizontal="right" vertical="center"/>
    </xf>
    <xf numFmtId="2" fontId="4" fillId="0" borderId="5" xfId="0" applyNumberFormat="1" applyFont="1" applyBorder="1" applyAlignment="1">
      <alignment vertical="center"/>
    </xf>
    <xf numFmtId="2" fontId="4" fillId="0" borderId="7" xfId="0" applyNumberFormat="1" applyFont="1" applyBorder="1" applyAlignment="1">
      <alignment vertical="center"/>
    </xf>
    <xf numFmtId="0" fontId="4" fillId="0" borderId="0" xfId="0" applyFont="1" applyAlignment="1">
      <alignment vertical="center"/>
    </xf>
    <xf numFmtId="2" fontId="2" fillId="0" borderId="5" xfId="0" applyNumberFormat="1" applyFont="1" applyBorder="1" applyAlignment="1">
      <alignment vertical="center"/>
    </xf>
    <xf numFmtId="2" fontId="4" fillId="0" borderId="11" xfId="0" applyNumberFormat="1" applyFont="1" applyBorder="1"/>
    <xf numFmtId="2" fontId="4" fillId="0" borderId="0" xfId="0" applyNumberFormat="1" applyFont="1" applyBorder="1" applyAlignment="1">
      <alignment vertical="top"/>
    </xf>
    <xf numFmtId="2" fontId="4" fillId="0" borderId="0" xfId="0" applyNumberFormat="1" applyFont="1" applyBorder="1"/>
    <xf numFmtId="2" fontId="7" fillId="0" borderId="0" xfId="0" applyNumberFormat="1" applyFont="1" applyAlignment="1">
      <alignment vertical="top"/>
    </xf>
    <xf numFmtId="0" fontId="2" fillId="0" borderId="0" xfId="0" applyFont="1" applyFill="1" applyAlignment="1">
      <alignment horizontal="center" vertical="top" wrapText="1"/>
    </xf>
    <xf numFmtId="0" fontId="5" fillId="0" borderId="0" xfId="0" applyFont="1" applyFill="1" applyAlignment="1">
      <alignment vertical="top"/>
    </xf>
    <xf numFmtId="17" fontId="4" fillId="0" borderId="0" xfId="0" applyNumberFormat="1" applyFont="1" applyFill="1" applyAlignment="1">
      <alignment horizontal="left" vertical="top"/>
    </xf>
    <xf numFmtId="0" fontId="3" fillId="0" borderId="0" xfId="0" applyFont="1" applyBorder="1" applyAlignment="1">
      <alignment horizontal="center" vertical="top"/>
    </xf>
    <xf numFmtId="0" fontId="5" fillId="0" borderId="11" xfId="0" applyFont="1" applyBorder="1" applyAlignment="1">
      <alignment horizontal="right" vertical="top" wrapText="1"/>
    </xf>
    <xf numFmtId="0" fontId="3" fillId="0" borderId="0" xfId="0" applyFont="1"/>
    <xf numFmtId="0" fontId="4" fillId="0" borderId="0" xfId="0" applyFont="1" applyBorder="1" applyAlignment="1">
      <alignment horizontal="right" vertical="top" wrapText="1"/>
    </xf>
    <xf numFmtId="0" fontId="2" fillId="0" borderId="0" xfId="0" applyFont="1" applyBorder="1" applyAlignment="1">
      <alignment vertical="top" wrapText="1"/>
    </xf>
    <xf numFmtId="0" fontId="2" fillId="0" borderId="5" xfId="0" applyFont="1" applyFill="1" applyBorder="1" applyAlignment="1">
      <alignment horizontal="right" vertical="center"/>
    </xf>
    <xf numFmtId="0" fontId="2" fillId="0" borderId="7" xfId="0" applyFont="1" applyFill="1" applyBorder="1" applyAlignment="1">
      <alignment horizontal="right" vertical="center"/>
    </xf>
    <xf numFmtId="2" fontId="2" fillId="0" borderId="5" xfId="0" applyNumberFormat="1" applyFont="1" applyFill="1" applyBorder="1" applyAlignment="1">
      <alignment vertical="center"/>
    </xf>
    <xf numFmtId="2" fontId="2" fillId="0" borderId="7" xfId="0" applyNumberFormat="1"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top"/>
    </xf>
    <xf numFmtId="2" fontId="2" fillId="0" borderId="0" xfId="0" applyNumberFormat="1" applyFont="1" applyFill="1" applyAlignment="1">
      <alignment vertical="top" wrapText="1"/>
    </xf>
    <xf numFmtId="164" fontId="2" fillId="0" borderId="5" xfId="0" applyNumberFormat="1" applyFont="1" applyBorder="1" applyAlignment="1">
      <alignment vertical="center"/>
    </xf>
    <xf numFmtId="0" fontId="2" fillId="0" borderId="14" xfId="0" applyFont="1" applyBorder="1" applyAlignment="1">
      <alignment horizontal="left" vertical="top" wrapText="1"/>
    </xf>
    <xf numFmtId="0" fontId="2" fillId="0" borderId="8" xfId="0" applyFont="1" applyBorder="1" applyAlignment="1">
      <alignment horizontal="left" vertical="top" wrapText="1"/>
    </xf>
    <xf numFmtId="0" fontId="9" fillId="0" borderId="6" xfId="0" applyFont="1" applyBorder="1" applyAlignment="1">
      <alignment horizontal="right" vertical="top" wrapText="1"/>
    </xf>
    <xf numFmtId="4" fontId="2" fillId="0" borderId="0" xfId="0" applyNumberFormat="1" applyFont="1"/>
    <xf numFmtId="4" fontId="2" fillId="0" borderId="11" xfId="0" applyNumberFormat="1" applyFont="1" applyBorder="1" applyAlignment="1">
      <alignment horizontal="right" vertical="top" wrapText="1"/>
    </xf>
    <xf numFmtId="4" fontId="2" fillId="0" borderId="16" xfId="0" applyNumberFormat="1" applyFont="1" applyBorder="1" applyAlignment="1">
      <alignment horizontal="right" vertical="top"/>
    </xf>
    <xf numFmtId="4" fontId="2" fillId="0" borderId="11" xfId="0" applyNumberFormat="1" applyFont="1" applyBorder="1" applyAlignment="1">
      <alignment horizontal="right" vertical="top"/>
    </xf>
    <xf numFmtId="4" fontId="2" fillId="0" borderId="11" xfId="0" applyNumberFormat="1" applyFont="1" applyBorder="1" applyAlignment="1">
      <alignment vertical="top"/>
    </xf>
    <xf numFmtId="4" fontId="2" fillId="0" borderId="1" xfId="0" applyNumberFormat="1" applyFont="1" applyBorder="1" applyAlignment="1">
      <alignment vertical="top" wrapText="1"/>
    </xf>
    <xf numFmtId="4" fontId="2" fillId="0" borderId="0" xfId="0" applyNumberFormat="1" applyFont="1" applyAlignment="1">
      <alignment horizontal="center" vertical="top"/>
    </xf>
    <xf numFmtId="4" fontId="2" fillId="0" borderId="0" xfId="0" applyNumberFormat="1" applyFont="1" applyAlignment="1">
      <alignment vertical="top"/>
    </xf>
    <xf numFmtId="4" fontId="2" fillId="0" borderId="6" xfId="0" applyNumberFormat="1" applyFont="1" applyBorder="1" applyAlignment="1">
      <alignment vertical="top" wrapText="1"/>
    </xf>
    <xf numFmtId="4" fontId="2" fillId="0" borderId="9" xfId="0" applyNumberFormat="1" applyFont="1" applyBorder="1" applyAlignment="1">
      <alignment vertical="top" wrapText="1"/>
    </xf>
    <xf numFmtId="4" fontId="2" fillId="0" borderId="17" xfId="0" applyNumberFormat="1" applyFont="1" applyBorder="1" applyAlignment="1">
      <alignment vertical="top" wrapText="1"/>
    </xf>
    <xf numFmtId="4" fontId="5" fillId="0" borderId="17" xfId="0" applyNumberFormat="1" applyFont="1" applyBorder="1" applyAlignment="1">
      <alignment vertical="top" wrapText="1"/>
    </xf>
    <xf numFmtId="4" fontId="3" fillId="0" borderId="0" xfId="0" applyNumberFormat="1" applyFont="1"/>
    <xf numFmtId="2" fontId="2" fillId="0" borderId="1" xfId="0" applyNumberFormat="1" applyFont="1" applyBorder="1" applyAlignment="1">
      <alignment horizontal="center" vertical="center" wrapText="1"/>
    </xf>
    <xf numFmtId="0" fontId="10" fillId="0" borderId="0" xfId="0" applyFont="1" applyAlignment="1">
      <alignment horizontal="center" vertical="top"/>
    </xf>
    <xf numFmtId="0" fontId="10" fillId="0" borderId="13" xfId="0" applyFont="1" applyBorder="1" applyAlignment="1">
      <alignment horizontal="right" vertical="top" wrapText="1"/>
    </xf>
    <xf numFmtId="4" fontId="10" fillId="0" borderId="1" xfId="0" applyNumberFormat="1" applyFont="1" applyBorder="1" applyAlignment="1">
      <alignment horizontal="right" vertical="top" wrapText="1"/>
    </xf>
    <xf numFmtId="4" fontId="10" fillId="0" borderId="1" xfId="0" applyNumberFormat="1" applyFont="1" applyBorder="1" applyAlignment="1">
      <alignment horizontal="right" vertical="top"/>
    </xf>
    <xf numFmtId="4" fontId="10" fillId="0" borderId="1" xfId="0" applyNumberFormat="1" applyFont="1" applyBorder="1" applyAlignment="1">
      <alignment vertical="top"/>
    </xf>
    <xf numFmtId="4" fontId="10" fillId="0" borderId="0" xfId="0" applyNumberFormat="1" applyFont="1"/>
    <xf numFmtId="0" fontId="10" fillId="0" borderId="0" xfId="0" applyFont="1"/>
    <xf numFmtId="4" fontId="10" fillId="0" borderId="1" xfId="0" applyNumberFormat="1" applyFont="1" applyBorder="1" applyAlignment="1">
      <alignment vertical="top"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wrapText="1"/>
    </xf>
    <xf numFmtId="4" fontId="2" fillId="0" borderId="6" xfId="0" applyNumberFormat="1" applyFont="1" applyBorder="1" applyAlignment="1">
      <alignment horizontal="right" vertical="center" wrapText="1"/>
    </xf>
    <xf numFmtId="4" fontId="2" fillId="0" borderId="8" xfId="0" applyNumberFormat="1" applyFont="1" applyBorder="1" applyAlignment="1">
      <alignment horizontal="right" vertical="center"/>
    </xf>
    <xf numFmtId="4" fontId="2" fillId="0" borderId="6" xfId="0" applyNumberFormat="1" applyFont="1" applyBorder="1" applyAlignment="1">
      <alignment horizontal="right" vertical="center"/>
    </xf>
    <xf numFmtId="4" fontId="2" fillId="0" borderId="6" xfId="0" applyNumberFormat="1" applyFont="1" applyBorder="1" applyAlignment="1">
      <alignment vertical="center"/>
    </xf>
    <xf numFmtId="4" fontId="2" fillId="0" borderId="0" xfId="0" applyNumberFormat="1" applyFont="1" applyAlignment="1">
      <alignment vertical="center"/>
    </xf>
    <xf numFmtId="0" fontId="2" fillId="0" borderId="0" xfId="0" applyFont="1" applyAlignment="1">
      <alignment vertical="center"/>
    </xf>
    <xf numFmtId="4" fontId="2" fillId="0" borderId="9" xfId="0" applyNumberFormat="1" applyFont="1" applyBorder="1" applyAlignment="1">
      <alignment horizontal="right" vertical="center" wrapText="1"/>
    </xf>
    <xf numFmtId="4" fontId="2" fillId="0" borderId="21" xfId="0" applyNumberFormat="1" applyFont="1" applyBorder="1" applyAlignment="1">
      <alignment horizontal="right" vertical="center"/>
    </xf>
    <xf numFmtId="4" fontId="2" fillId="0" borderId="9" xfId="0" applyNumberFormat="1" applyFont="1" applyBorder="1" applyAlignment="1">
      <alignment horizontal="right" vertical="center"/>
    </xf>
    <xf numFmtId="4" fontId="2" fillId="0" borderId="9" xfId="0" applyNumberFormat="1" applyFont="1" applyBorder="1" applyAlignment="1">
      <alignment vertical="center"/>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2" fontId="13" fillId="0" borderId="5" xfId="0" applyNumberFormat="1" applyFont="1" applyFill="1" applyBorder="1" applyAlignment="1">
      <alignment vertical="center"/>
    </xf>
    <xf numFmtId="2" fontId="13" fillId="0" borderId="7" xfId="0" applyNumberFormat="1" applyFont="1" applyFill="1" applyBorder="1" applyAlignment="1">
      <alignment vertical="center"/>
    </xf>
    <xf numFmtId="0" fontId="13" fillId="0" borderId="0" xfId="0" applyFont="1" applyFill="1" applyAlignment="1">
      <alignment vertical="center"/>
    </xf>
    <xf numFmtId="0" fontId="10" fillId="0" borderId="6" xfId="0" applyFont="1" applyBorder="1" applyAlignment="1">
      <alignment horizontal="center" vertical="top"/>
    </xf>
    <xf numFmtId="0" fontId="10" fillId="0" borderId="8" xfId="0" applyFont="1" applyBorder="1" applyAlignment="1">
      <alignment horizontal="center" vertical="top"/>
    </xf>
    <xf numFmtId="0" fontId="10" fillId="0" borderId="6" xfId="0" applyFont="1" applyBorder="1" applyAlignment="1">
      <alignment vertical="top"/>
    </xf>
    <xf numFmtId="2" fontId="10" fillId="0" borderId="8" xfId="0" applyNumberFormat="1" applyFont="1" applyBorder="1" applyAlignment="1">
      <alignment vertical="top"/>
    </xf>
    <xf numFmtId="2" fontId="10" fillId="0" borderId="6" xfId="0" applyNumberFormat="1" applyFont="1" applyBorder="1" applyAlignment="1">
      <alignment vertical="top"/>
    </xf>
    <xf numFmtId="0" fontId="10" fillId="0" borderId="6" xfId="0" applyFont="1" applyBorder="1"/>
    <xf numFmtId="0" fontId="10" fillId="0" borderId="6" xfId="0" applyFont="1" applyBorder="1" applyAlignment="1">
      <alignment horizontal="left" vertical="top" wrapText="1"/>
    </xf>
    <xf numFmtId="0" fontId="10" fillId="0" borderId="6" xfId="0" applyFont="1" applyBorder="1" applyAlignment="1">
      <alignment horizontal="right" vertical="top"/>
    </xf>
    <xf numFmtId="0" fontId="2" fillId="0" borderId="6" xfId="0"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horizontal="center" vertical="center"/>
    </xf>
    <xf numFmtId="2" fontId="14" fillId="0" borderId="6" xfId="0" applyNumberFormat="1" applyFont="1" applyFill="1" applyBorder="1" applyAlignment="1">
      <alignment horizontal="right" vertical="center" wrapText="1"/>
    </xf>
    <xf numFmtId="0" fontId="14" fillId="0" borderId="6" xfId="0" applyFont="1" applyFill="1" applyBorder="1" applyAlignment="1">
      <alignment horizontal="left" vertical="top" wrapText="1"/>
    </xf>
    <xf numFmtId="0" fontId="14" fillId="0" borderId="6" xfId="0" applyFont="1" applyFill="1" applyBorder="1" applyAlignment="1">
      <alignment horizontal="center" vertical="center" wrapText="1"/>
    </xf>
    <xf numFmtId="2" fontId="14" fillId="0" borderId="6" xfId="0" applyNumberFormat="1" applyFont="1" applyFill="1" applyBorder="1" applyAlignment="1">
      <alignment horizontal="right" vertical="center"/>
    </xf>
    <xf numFmtId="0" fontId="14" fillId="0" borderId="6" xfId="0" applyFont="1" applyFill="1" applyBorder="1" applyAlignment="1">
      <alignment horizontal="left" vertical="center" wrapText="1"/>
    </xf>
    <xf numFmtId="0" fontId="14" fillId="3" borderId="6" xfId="0" applyFont="1" applyFill="1" applyBorder="1" applyAlignment="1">
      <alignment vertical="center" wrapText="1"/>
    </xf>
    <xf numFmtId="0" fontId="16" fillId="0" borderId="6" xfId="0" applyFont="1" applyFill="1" applyBorder="1" applyAlignment="1">
      <alignment vertical="center" wrapText="1"/>
    </xf>
    <xf numFmtId="0" fontId="16" fillId="0" borderId="6" xfId="0" applyFont="1" applyFill="1" applyBorder="1" applyAlignment="1">
      <alignment horizontal="right" vertical="center" wrapText="1"/>
    </xf>
    <xf numFmtId="0" fontId="10" fillId="0" borderId="6" xfId="0" applyFont="1" applyBorder="1" applyAlignment="1">
      <alignment vertical="top" wrapText="1"/>
    </xf>
    <xf numFmtId="0" fontId="14" fillId="3" borderId="6" xfId="0" applyFont="1" applyFill="1" applyBorder="1" applyAlignment="1">
      <alignment horizontal="left" vertical="top"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top" wrapText="1"/>
    </xf>
    <xf numFmtId="1" fontId="14" fillId="0" borderId="6" xfId="1" applyNumberFormat="1" applyFont="1" applyFill="1" applyBorder="1" applyAlignment="1">
      <alignment horizontal="right" vertical="center"/>
    </xf>
    <xf numFmtId="1" fontId="14" fillId="0" borderId="6" xfId="0" applyNumberFormat="1" applyFont="1" applyFill="1" applyBorder="1" applyAlignment="1">
      <alignment horizontal="right" vertical="center"/>
    </xf>
    <xf numFmtId="0" fontId="2" fillId="3" borderId="6" xfId="0" applyFont="1" applyFill="1" applyBorder="1" applyAlignment="1">
      <alignment horizontal="left" vertical="center" wrapText="1"/>
    </xf>
    <xf numFmtId="1" fontId="14" fillId="0" borderId="6" xfId="0" applyNumberFormat="1" applyFont="1" applyFill="1" applyBorder="1" applyAlignment="1">
      <alignment horizontal="right" vertical="center" wrapText="1"/>
    </xf>
    <xf numFmtId="0" fontId="14" fillId="3" borderId="6" xfId="0" applyFont="1" applyFill="1" applyBorder="1" applyAlignment="1">
      <alignment horizontal="center" vertical="center" wrapText="1"/>
    </xf>
    <xf numFmtId="0" fontId="14" fillId="3" borderId="6" xfId="0" applyFont="1" applyFill="1" applyBorder="1" applyAlignment="1">
      <alignment wrapText="1"/>
    </xf>
    <xf numFmtId="0" fontId="14" fillId="0" borderId="6" xfId="1" applyFont="1" applyFill="1" applyBorder="1" applyAlignment="1">
      <alignment horizontal="left" vertical="center" wrapText="1"/>
    </xf>
    <xf numFmtId="0" fontId="14" fillId="0" borderId="6" xfId="1" applyFont="1" applyFill="1" applyBorder="1" applyAlignment="1">
      <alignment horizontal="center" vertical="center" wrapText="1"/>
    </xf>
    <xf numFmtId="0" fontId="14" fillId="0" borderId="6" xfId="1" applyFont="1" applyFill="1" applyBorder="1" applyAlignment="1">
      <alignment horizontal="right" vertical="center" wrapText="1"/>
    </xf>
    <xf numFmtId="0" fontId="2" fillId="0" borderId="6" xfId="1" applyFont="1" applyFill="1" applyBorder="1" applyAlignment="1">
      <alignment horizontal="left" vertical="center" wrapText="1"/>
    </xf>
    <xf numFmtId="0" fontId="2" fillId="0" borderId="6" xfId="1" applyFont="1" applyFill="1" applyBorder="1" applyAlignment="1">
      <alignment horizontal="center" vertical="center" wrapText="1"/>
    </xf>
    <xf numFmtId="2" fontId="14" fillId="0" borderId="6" xfId="1" applyNumberFormat="1" applyFont="1" applyFill="1" applyBorder="1" applyAlignment="1">
      <alignment horizontal="right" vertical="center"/>
    </xf>
    <xf numFmtId="0" fontId="14" fillId="0" borderId="6" xfId="0" applyFont="1" applyFill="1" applyBorder="1" applyAlignment="1">
      <alignment wrapText="1"/>
    </xf>
    <xf numFmtId="0" fontId="12" fillId="0" borderId="6" xfId="0" applyFont="1" applyFill="1" applyBorder="1" applyAlignment="1">
      <alignment horizontal="center" vertical="center" wrapText="1"/>
    </xf>
    <xf numFmtId="0" fontId="14" fillId="3" borderId="6" xfId="1" applyFont="1" applyFill="1" applyBorder="1" applyAlignment="1">
      <alignment vertical="center" wrapText="1"/>
    </xf>
    <xf numFmtId="0" fontId="14" fillId="3" borderId="6" xfId="1" applyFont="1" applyFill="1" applyBorder="1" applyAlignment="1">
      <alignment horizontal="center" vertical="center" wrapText="1"/>
    </xf>
    <xf numFmtId="1" fontId="14" fillId="3" borderId="6" xfId="1" applyNumberFormat="1" applyFont="1" applyFill="1" applyBorder="1" applyAlignment="1">
      <alignment horizontal="right" vertical="center" wrapText="1"/>
    </xf>
    <xf numFmtId="0" fontId="14" fillId="3" borderId="6" xfId="0" applyFont="1" applyFill="1" applyBorder="1" applyAlignment="1">
      <alignment horizontal="left" vertical="center" wrapText="1"/>
    </xf>
    <xf numFmtId="0" fontId="2" fillId="0" borderId="8" xfId="0" applyFont="1" applyBorder="1" applyAlignment="1">
      <alignment horizontal="center" vertical="center"/>
    </xf>
    <xf numFmtId="0" fontId="2" fillId="0" borderId="6" xfId="0" applyFont="1" applyBorder="1" applyAlignment="1">
      <alignment vertical="center"/>
    </xf>
    <xf numFmtId="2" fontId="2" fillId="0" borderId="8" xfId="0" applyNumberFormat="1" applyFont="1" applyBorder="1" applyAlignment="1">
      <alignment vertical="center"/>
    </xf>
    <xf numFmtId="2" fontId="2" fillId="0" borderId="6" xfId="0" applyNumberFormat="1" applyFont="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horizontal="left" vertical="center" wrapText="1"/>
    </xf>
    <xf numFmtId="0" fontId="10" fillId="0" borderId="6" xfId="0" applyFont="1" applyBorder="1" applyAlignment="1">
      <alignment vertical="center" wrapText="1"/>
    </xf>
    <xf numFmtId="0" fontId="10" fillId="0" borderId="6" xfId="0" applyFont="1" applyBorder="1" applyAlignment="1">
      <alignment horizontal="right" vertical="center"/>
    </xf>
    <xf numFmtId="0" fontId="10" fillId="0" borderId="8" xfId="0" applyFont="1" applyBorder="1" applyAlignment="1">
      <alignment horizontal="center" vertical="center"/>
    </xf>
    <xf numFmtId="0" fontId="10" fillId="0" borderId="6" xfId="0" applyFont="1" applyBorder="1" applyAlignment="1">
      <alignment vertical="center"/>
    </xf>
    <xf numFmtId="2" fontId="10" fillId="0" borderId="8" xfId="0" applyNumberFormat="1" applyFont="1" applyBorder="1" applyAlignment="1">
      <alignment vertical="center"/>
    </xf>
    <xf numFmtId="2" fontId="10" fillId="0" borderId="6" xfId="0" applyNumberFormat="1" applyFont="1" applyBorder="1" applyAlignment="1">
      <alignment vertical="center"/>
    </xf>
    <xf numFmtId="0" fontId="10" fillId="0" borderId="0" xfId="0" applyFont="1" applyAlignment="1">
      <alignment vertical="center"/>
    </xf>
    <xf numFmtId="0" fontId="2" fillId="3" borderId="6" xfId="1" applyFont="1" applyFill="1" applyBorder="1" applyAlignment="1">
      <alignment horizontal="center" vertical="center" wrapText="1"/>
    </xf>
    <xf numFmtId="0" fontId="16" fillId="3" borderId="6" xfId="0" applyFont="1" applyFill="1" applyBorder="1" applyAlignment="1">
      <alignment horizontal="left" vertical="center" wrapText="1"/>
    </xf>
    <xf numFmtId="0" fontId="2" fillId="3" borderId="22" xfId="0" applyFont="1" applyFill="1" applyBorder="1" applyAlignment="1">
      <alignment horizontal="center" vertical="center" wrapText="1"/>
    </xf>
    <xf numFmtId="0" fontId="17" fillId="3" borderId="6" xfId="0" applyFont="1" applyFill="1" applyBorder="1" applyAlignment="1">
      <alignment horizontal="center" vertical="center"/>
    </xf>
    <xf numFmtId="0" fontId="2" fillId="3" borderId="6" xfId="0" applyFont="1" applyFill="1" applyBorder="1" applyAlignment="1">
      <alignment horizontal="center" vertical="top" wrapText="1"/>
    </xf>
    <xf numFmtId="0" fontId="2" fillId="0" borderId="6" xfId="1" applyFont="1" applyFill="1" applyBorder="1" applyAlignment="1">
      <alignment horizontal="left" vertical="center"/>
    </xf>
    <xf numFmtId="1" fontId="17" fillId="3" borderId="22" xfId="1" applyNumberFormat="1" applyFont="1" applyFill="1" applyBorder="1" applyAlignment="1">
      <alignment horizontal="right" vertical="center"/>
    </xf>
    <xf numFmtId="1" fontId="17" fillId="3" borderId="22" xfId="0" applyNumberFormat="1" applyFont="1" applyFill="1" applyBorder="1" applyAlignment="1">
      <alignment horizontal="right" vertical="center"/>
    </xf>
    <xf numFmtId="1" fontId="17" fillId="3" borderId="6" xfId="1" applyNumberFormat="1" applyFont="1" applyFill="1" applyBorder="1" applyAlignment="1">
      <alignment horizontal="right" vertical="center"/>
    </xf>
    <xf numFmtId="0" fontId="17" fillId="3" borderId="6" xfId="0" applyFont="1" applyFill="1" applyBorder="1" applyAlignment="1">
      <alignment horizontal="right" vertical="center"/>
    </xf>
    <xf numFmtId="2" fontId="17" fillId="3" borderId="6" xfId="0" applyNumberFormat="1" applyFont="1" applyFill="1" applyBorder="1" applyAlignment="1">
      <alignment horizontal="right" vertical="center"/>
    </xf>
    <xf numFmtId="1" fontId="17" fillId="3" borderId="6" xfId="0" applyNumberFormat="1" applyFont="1" applyFill="1" applyBorder="1" applyAlignment="1">
      <alignment horizontal="right" vertical="center"/>
    </xf>
    <xf numFmtId="0" fontId="2" fillId="0" borderId="6" xfId="1" applyFont="1" applyFill="1" applyBorder="1" applyAlignment="1">
      <alignment horizontal="right" vertical="center"/>
    </xf>
    <xf numFmtId="16" fontId="2" fillId="0" borderId="6" xfId="0" applyNumberFormat="1" applyFont="1" applyBorder="1" applyAlignment="1">
      <alignment horizontal="center" vertical="center"/>
    </xf>
    <xf numFmtId="0" fontId="14" fillId="3" borderId="6" xfId="0" applyFont="1" applyFill="1" applyBorder="1" applyAlignment="1">
      <alignment horizontal="center" vertical="center"/>
    </xf>
    <xf numFmtId="0" fontId="14" fillId="2" borderId="6" xfId="0" applyFont="1" applyFill="1" applyBorder="1" applyAlignment="1">
      <alignment horizontal="left" vertical="center" wrapText="1"/>
    </xf>
    <xf numFmtId="164" fontId="17" fillId="3" borderId="6" xfId="0" applyNumberFormat="1" applyFont="1" applyFill="1" applyBorder="1" applyAlignment="1">
      <alignment horizontal="right" vertical="center"/>
    </xf>
    <xf numFmtId="0" fontId="14" fillId="0" borderId="6" xfId="0" applyFont="1" applyFill="1" applyBorder="1" applyAlignment="1">
      <alignment horizontal="right" vertical="center" wrapText="1"/>
    </xf>
    <xf numFmtId="0" fontId="2" fillId="3" borderId="6" xfId="1" applyFont="1" applyFill="1" applyBorder="1" applyAlignment="1">
      <alignment horizontal="left" vertical="center"/>
    </xf>
    <xf numFmtId="0" fontId="14" fillId="3" borderId="6" xfId="1" applyFont="1" applyFill="1" applyBorder="1" applyAlignment="1">
      <alignment horizontal="right" vertical="center"/>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 fontId="2" fillId="0" borderId="6" xfId="1" applyNumberFormat="1" applyFont="1" applyFill="1" applyBorder="1" applyAlignment="1">
      <alignment horizontal="right" vertical="center"/>
    </xf>
    <xf numFmtId="2" fontId="14" fillId="3" borderId="6" xfId="0" applyNumberFormat="1" applyFont="1" applyFill="1" applyBorder="1" applyAlignment="1">
      <alignment horizontal="right" vertical="center" wrapText="1"/>
    </xf>
    <xf numFmtId="2" fontId="14" fillId="0" borderId="22" xfId="0" applyNumberFormat="1" applyFont="1" applyFill="1" applyBorder="1" applyAlignment="1">
      <alignment horizontal="right" vertical="center" wrapText="1"/>
    </xf>
    <xf numFmtId="0" fontId="14" fillId="3" borderId="22"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right" vertical="center" wrapText="1"/>
    </xf>
    <xf numFmtId="0" fontId="4" fillId="0" borderId="8" xfId="0" applyFont="1" applyBorder="1" applyAlignment="1">
      <alignment horizontal="center" vertical="center" wrapText="1"/>
    </xf>
    <xf numFmtId="0" fontId="4" fillId="0" borderId="6" xfId="0" applyFont="1" applyBorder="1" applyAlignment="1">
      <alignment horizontal="right" vertical="center"/>
    </xf>
    <xf numFmtId="0" fontId="10" fillId="3" borderId="6" xfId="0" applyFont="1" applyFill="1" applyBorder="1" applyAlignment="1">
      <alignment horizontal="left" vertical="top" wrapText="1"/>
    </xf>
    <xf numFmtId="0" fontId="10" fillId="3" borderId="22" xfId="0" applyFont="1" applyFill="1" applyBorder="1" applyAlignment="1">
      <alignment horizontal="center" vertical="center" wrapText="1"/>
    </xf>
    <xf numFmtId="0" fontId="10" fillId="3" borderId="6" xfId="0" applyFont="1" applyFill="1" applyBorder="1" applyAlignment="1">
      <alignment horizontal="right" vertical="center"/>
    </xf>
    <xf numFmtId="0" fontId="10" fillId="3" borderId="6" xfId="0" applyFont="1" applyFill="1" applyBorder="1" applyAlignment="1">
      <alignment horizontal="left" vertical="center" wrapText="1"/>
    </xf>
    <xf numFmtId="0" fontId="13" fillId="0" borderId="22" xfId="0" applyFont="1" applyFill="1" applyBorder="1" applyAlignment="1">
      <alignment horizontal="right" vertical="center"/>
    </xf>
    <xf numFmtId="0" fontId="2" fillId="0" borderId="22" xfId="0" applyFont="1" applyBorder="1" applyAlignment="1">
      <alignment horizontal="center" vertical="top"/>
    </xf>
    <xf numFmtId="0" fontId="10" fillId="0" borderId="22" xfId="0" applyFont="1" applyBorder="1" applyAlignment="1">
      <alignment horizontal="center" vertical="top"/>
    </xf>
    <xf numFmtId="0" fontId="2" fillId="0" borderId="22" xfId="0" applyFont="1" applyBorder="1" applyAlignment="1">
      <alignment horizontal="center" vertical="center"/>
    </xf>
    <xf numFmtId="0" fontId="10" fillId="0" borderId="22" xfId="0" applyFont="1" applyBorder="1" applyAlignment="1">
      <alignment horizontal="center" vertical="center"/>
    </xf>
    <xf numFmtId="0" fontId="10" fillId="3" borderId="6" xfId="0" applyFont="1" applyFill="1" applyBorder="1" applyAlignment="1">
      <alignment vertical="center" wrapText="1"/>
    </xf>
    <xf numFmtId="0" fontId="10" fillId="3" borderId="6" xfId="0" applyFont="1" applyFill="1" applyBorder="1" applyAlignment="1">
      <alignment horizontal="center" vertical="center" wrapText="1"/>
    </xf>
    <xf numFmtId="1" fontId="10" fillId="0" borderId="6" xfId="0" applyNumberFormat="1" applyFont="1" applyFill="1" applyBorder="1" applyAlignment="1">
      <alignment horizontal="center" vertical="center"/>
    </xf>
    <xf numFmtId="0" fontId="14" fillId="3" borderId="6" xfId="1" applyFont="1" applyFill="1" applyBorder="1" applyAlignment="1">
      <alignment horizontal="center" vertical="center"/>
    </xf>
    <xf numFmtId="1" fontId="2" fillId="0" borderId="6" xfId="1" applyNumberFormat="1" applyFont="1" applyFill="1" applyBorder="1" applyAlignment="1">
      <alignment horizontal="center" vertical="center"/>
    </xf>
    <xf numFmtId="0" fontId="2" fillId="0" borderId="6" xfId="0" applyFont="1" applyFill="1" applyBorder="1" applyAlignment="1">
      <alignment horizontal="right" vertical="center"/>
    </xf>
    <xf numFmtId="0" fontId="4" fillId="0" borderId="6" xfId="0" applyFont="1" applyBorder="1" applyAlignment="1">
      <alignment horizontal="center" vertical="center" wrapText="1"/>
    </xf>
    <xf numFmtId="2" fontId="14" fillId="0" borderId="6" xfId="0" applyNumberFormat="1" applyFont="1" applyFill="1" applyBorder="1" applyAlignment="1">
      <alignment vertical="center" wrapText="1"/>
    </xf>
    <xf numFmtId="2" fontId="14" fillId="0" borderId="6" xfId="0" applyNumberFormat="1" applyFont="1" applyFill="1" applyBorder="1" applyAlignment="1">
      <alignment vertical="center"/>
    </xf>
    <xf numFmtId="1" fontId="14" fillId="0" borderId="6" xfId="1" applyNumberFormat="1" applyFont="1" applyFill="1" applyBorder="1" applyAlignment="1">
      <alignment vertical="center"/>
    </xf>
    <xf numFmtId="1" fontId="14" fillId="0" borderId="6" xfId="0" applyNumberFormat="1" applyFont="1" applyFill="1" applyBorder="1" applyAlignment="1">
      <alignment vertical="center" wrapText="1"/>
    </xf>
    <xf numFmtId="1" fontId="14" fillId="0" borderId="6" xfId="0" applyNumberFormat="1" applyFont="1" applyFill="1" applyBorder="1" applyAlignment="1">
      <alignment vertical="center"/>
    </xf>
    <xf numFmtId="0" fontId="2" fillId="0" borderId="14" xfId="0" applyFont="1" applyBorder="1" applyAlignment="1">
      <alignment vertical="top" wrapText="1"/>
    </xf>
    <xf numFmtId="2" fontId="14" fillId="3" borderId="6" xfId="0" applyNumberFormat="1" applyFont="1" applyFill="1" applyBorder="1" applyAlignment="1">
      <alignment horizontal="right" vertical="center"/>
    </xf>
    <xf numFmtId="1" fontId="14" fillId="3" borderId="22" xfId="0" applyNumberFormat="1" applyFont="1" applyFill="1" applyBorder="1" applyAlignment="1">
      <alignment horizontal="right" vertical="center"/>
    </xf>
    <xf numFmtId="1" fontId="17" fillId="3" borderId="22" xfId="1" applyNumberFormat="1" applyFont="1" applyFill="1" applyBorder="1" applyAlignment="1">
      <alignment vertical="center"/>
    </xf>
    <xf numFmtId="1" fontId="17" fillId="3" borderId="22" xfId="0" applyNumberFormat="1" applyFont="1" applyFill="1" applyBorder="1" applyAlignment="1">
      <alignment vertical="center"/>
    </xf>
    <xf numFmtId="1" fontId="17" fillId="3" borderId="6" xfId="1" applyNumberFormat="1" applyFont="1" applyFill="1" applyBorder="1" applyAlignment="1">
      <alignment vertical="center"/>
    </xf>
    <xf numFmtId="164" fontId="17" fillId="3" borderId="6" xfId="0" applyNumberFormat="1" applyFont="1" applyFill="1" applyBorder="1" applyAlignment="1">
      <alignment vertical="center"/>
    </xf>
    <xf numFmtId="0" fontId="17" fillId="3" borderId="6" xfId="0" applyFont="1" applyFill="1" applyBorder="1" applyAlignment="1">
      <alignment vertical="center"/>
    </xf>
    <xf numFmtId="2" fontId="17" fillId="3" borderId="6" xfId="0" applyNumberFormat="1" applyFont="1" applyFill="1" applyBorder="1" applyAlignment="1">
      <alignment vertical="center"/>
    </xf>
    <xf numFmtId="1" fontId="14" fillId="3" borderId="6" xfId="0" applyNumberFormat="1" applyFont="1" applyFill="1" applyBorder="1" applyAlignment="1">
      <alignment vertical="center"/>
    </xf>
    <xf numFmtId="1" fontId="10" fillId="0" borderId="6" xfId="0" applyNumberFormat="1" applyFont="1" applyFill="1" applyBorder="1" applyAlignment="1">
      <alignment horizontal="right" vertical="center"/>
    </xf>
    <xf numFmtId="1" fontId="14" fillId="0" borderId="5" xfId="0" applyNumberFormat="1" applyFont="1" applyFill="1" applyBorder="1" applyAlignment="1">
      <alignment horizontal="right" vertical="center" wrapText="1"/>
    </xf>
    <xf numFmtId="1" fontId="17" fillId="3" borderId="6" xfId="0" applyNumberFormat="1" applyFont="1" applyFill="1" applyBorder="1" applyAlignment="1">
      <alignment vertical="center"/>
    </xf>
    <xf numFmtId="0" fontId="14" fillId="3" borderId="6" xfId="1" applyFont="1" applyFill="1" applyBorder="1" applyAlignment="1">
      <alignment horizontal="left" vertical="center"/>
    </xf>
    <xf numFmtId="0" fontId="14" fillId="0" borderId="6" xfId="0" applyFont="1" applyBorder="1" applyAlignment="1">
      <alignment horizontal="center" vertic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1" fontId="14" fillId="0" borderId="9" xfId="1" applyNumberFormat="1" applyFont="1" applyFill="1" applyBorder="1" applyAlignment="1">
      <alignment horizontal="right" vertical="center"/>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14" fillId="0" borderId="6" xfId="0" applyFont="1" applyBorder="1" applyAlignment="1">
      <alignment horizontal="center" vertical="top"/>
    </xf>
    <xf numFmtId="164" fontId="17" fillId="3" borderId="22" xfId="0" applyNumberFormat="1" applyFont="1" applyFill="1" applyBorder="1" applyAlignment="1">
      <alignment horizontal="right" vertical="center"/>
    </xf>
    <xf numFmtId="1" fontId="14" fillId="3" borderId="6" xfId="0" applyNumberFormat="1" applyFont="1" applyFill="1" applyBorder="1" applyAlignment="1">
      <alignment horizontal="right" vertical="center"/>
    </xf>
    <xf numFmtId="0" fontId="2" fillId="3" borderId="6" xfId="1" applyFont="1" applyFill="1" applyBorder="1" applyAlignment="1">
      <alignment horizontal="left" vertical="top" wrapText="1"/>
    </xf>
    <xf numFmtId="1" fontId="10" fillId="0" borderId="6" xfId="1" applyNumberFormat="1" applyFont="1" applyFill="1" applyBorder="1" applyAlignment="1">
      <alignment horizontal="right" vertical="center"/>
    </xf>
    <xf numFmtId="2" fontId="10" fillId="0" borderId="6" xfId="0" applyNumberFormat="1" applyFont="1" applyFill="1" applyBorder="1" applyAlignment="1">
      <alignment horizontal="right" vertical="center"/>
    </xf>
    <xf numFmtId="0" fontId="14" fillId="3" borderId="6" xfId="1" applyFont="1" applyFill="1" applyBorder="1" applyAlignment="1">
      <alignment horizontal="left" vertical="center" wrapText="1"/>
    </xf>
    <xf numFmtId="1" fontId="14" fillId="3" borderId="6" xfId="1" applyNumberFormat="1" applyFont="1" applyFill="1" applyBorder="1" applyAlignment="1">
      <alignment horizontal="right" vertical="center"/>
    </xf>
    <xf numFmtId="17" fontId="14" fillId="0" borderId="6" xfId="0" applyNumberFormat="1" applyFont="1" applyBorder="1" applyAlignment="1">
      <alignment horizontal="center" vertical="center"/>
    </xf>
    <xf numFmtId="1" fontId="14" fillId="0" borderId="6" xfId="1" applyNumberFormat="1" applyFont="1" applyFill="1" applyBorder="1" applyAlignment="1">
      <alignment vertical="center" wrapText="1"/>
    </xf>
    <xf numFmtId="0" fontId="14" fillId="3" borderId="22" xfId="1" applyFont="1" applyFill="1" applyBorder="1" applyAlignment="1">
      <alignment horizontal="center" vertical="center" wrapText="1"/>
    </xf>
    <xf numFmtId="0" fontId="2" fillId="3" borderId="22" xfId="1" applyFont="1" applyFill="1" applyBorder="1" applyAlignment="1">
      <alignment horizontal="center" vertical="center" wrapText="1"/>
    </xf>
    <xf numFmtId="2" fontId="10" fillId="0" borderId="6" xfId="0" applyNumberFormat="1" applyFont="1" applyFill="1" applyBorder="1" applyAlignment="1">
      <alignment vertical="center"/>
    </xf>
    <xf numFmtId="1" fontId="14" fillId="3" borderId="22" xfId="1" applyNumberFormat="1" applyFont="1" applyFill="1" applyBorder="1" applyAlignment="1">
      <alignment vertical="center"/>
    </xf>
    <xf numFmtId="0" fontId="14" fillId="3" borderId="6" xfId="1" applyFont="1" applyFill="1" applyBorder="1" applyAlignment="1">
      <alignment vertical="center"/>
    </xf>
    <xf numFmtId="0" fontId="14" fillId="3" borderId="22" xfId="1" applyFont="1" applyFill="1" applyBorder="1" applyAlignment="1">
      <alignment vertical="center"/>
    </xf>
    <xf numFmtId="0" fontId="10" fillId="0" borderId="6" xfId="0" applyFont="1" applyFill="1" applyBorder="1" applyAlignment="1">
      <alignment vertical="center" wrapText="1"/>
    </xf>
    <xf numFmtId="0" fontId="10" fillId="0" borderId="6" xfId="0" applyFont="1" applyFill="1" applyBorder="1" applyAlignment="1">
      <alignment horizontal="center" vertical="center"/>
    </xf>
    <xf numFmtId="2" fontId="10" fillId="0" borderId="6" xfId="0" applyNumberFormat="1" applyFont="1" applyFill="1" applyBorder="1" applyAlignment="1">
      <alignment horizontal="right" vertical="center" wrapText="1"/>
    </xf>
    <xf numFmtId="0" fontId="2" fillId="2" borderId="6" xfId="1"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6" xfId="1" applyFont="1" applyFill="1" applyBorder="1" applyAlignment="1">
      <alignment horizontal="right" vertical="center" wrapText="1"/>
    </xf>
    <xf numFmtId="0" fontId="2" fillId="3" borderId="6" xfId="1" applyFont="1" applyFill="1" applyBorder="1" applyAlignment="1">
      <alignment horizontal="left" vertical="center" wrapText="1"/>
    </xf>
    <xf numFmtId="0" fontId="2" fillId="3" borderId="6" xfId="1" applyFont="1" applyFill="1" applyBorder="1" applyAlignment="1">
      <alignment horizontal="right" vertical="center"/>
    </xf>
    <xf numFmtId="0" fontId="2" fillId="2" borderId="6" xfId="1" applyFont="1" applyFill="1" applyBorder="1" applyAlignment="1">
      <alignment horizontal="righ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7" xfId="0" applyFont="1" applyBorder="1" applyAlignment="1">
      <alignment horizontal="right" vertical="center"/>
    </xf>
    <xf numFmtId="2" fontId="2" fillId="0" borderId="6" xfId="0" applyNumberFormat="1" applyFont="1" applyFill="1" applyBorder="1" applyAlignment="1">
      <alignment vertical="center"/>
    </xf>
    <xf numFmtId="0" fontId="2" fillId="0" borderId="9" xfId="1" applyFont="1" applyFill="1" applyBorder="1" applyAlignment="1">
      <alignment horizontal="left" vertical="center"/>
    </xf>
    <xf numFmtId="0" fontId="2" fillId="0" borderId="9" xfId="1" applyFont="1" applyFill="1" applyBorder="1" applyAlignment="1">
      <alignment horizontal="center" vertical="center" wrapText="1"/>
    </xf>
    <xf numFmtId="0" fontId="2" fillId="0" borderId="23" xfId="1" applyFont="1" applyFill="1" applyBorder="1" applyAlignment="1">
      <alignment horizontal="right" vertical="center"/>
    </xf>
    <xf numFmtId="2" fontId="2" fillId="0" borderId="7" xfId="0" applyNumberFormat="1" applyFont="1" applyFill="1" applyBorder="1" applyAlignment="1">
      <alignment horizontal="right" vertical="center"/>
    </xf>
    <xf numFmtId="0" fontId="17" fillId="0" borderId="6" xfId="0" applyFont="1" applyFill="1" applyBorder="1" applyAlignment="1">
      <alignment vertical="center" wrapText="1"/>
    </xf>
    <xf numFmtId="0" fontId="17" fillId="0" borderId="6" xfId="0" applyFont="1" applyFill="1" applyBorder="1" applyAlignment="1">
      <alignment horizontal="center" vertical="center"/>
    </xf>
    <xf numFmtId="49" fontId="17" fillId="0" borderId="6" xfId="0" applyNumberFormat="1"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2" fontId="2" fillId="0" borderId="5" xfId="0" applyNumberFormat="1" applyFont="1" applyFill="1" applyBorder="1" applyAlignment="1">
      <alignment horizontal="right" vertical="center"/>
    </xf>
    <xf numFmtId="0" fontId="2" fillId="0" borderId="21" xfId="0" applyFont="1" applyBorder="1" applyAlignment="1">
      <alignment horizontal="left" vertical="center" wrapText="1"/>
    </xf>
    <xf numFmtId="2" fontId="10" fillId="0" borderId="0" xfId="0" applyNumberFormat="1" applyFont="1" applyFill="1" applyAlignment="1">
      <alignment vertical="center"/>
    </xf>
    <xf numFmtId="0" fontId="10" fillId="0" borderId="0" xfId="0" applyFont="1" applyFill="1" applyAlignment="1">
      <alignment vertical="center"/>
    </xf>
    <xf numFmtId="1" fontId="14" fillId="0" borderId="9" xfId="0" applyNumberFormat="1" applyFont="1" applyFill="1" applyBorder="1" applyAlignment="1">
      <alignment horizontal="right" vertical="center"/>
    </xf>
    <xf numFmtId="0" fontId="21" fillId="0" borderId="0" xfId="0" applyFont="1" applyAlignment="1">
      <alignment vertical="center"/>
    </xf>
    <xf numFmtId="0" fontId="21" fillId="0" borderId="0" xfId="0" applyFont="1"/>
    <xf numFmtId="0" fontId="2" fillId="0" borderId="24" xfId="0" applyFont="1" applyBorder="1" applyAlignment="1">
      <alignment horizontal="right" vertical="center"/>
    </xf>
    <xf numFmtId="0" fontId="14" fillId="0" borderId="0" xfId="0" applyFont="1"/>
    <xf numFmtId="0" fontId="10" fillId="0" borderId="5" xfId="0" applyFont="1" applyBorder="1" applyAlignment="1">
      <alignment horizontal="center" vertical="top"/>
    </xf>
    <xf numFmtId="0" fontId="10" fillId="0" borderId="7" xfId="0" applyFont="1" applyBorder="1" applyAlignment="1">
      <alignment vertical="top" wrapText="1"/>
    </xf>
    <xf numFmtId="0" fontId="10" fillId="0" borderId="7" xfId="0" applyFont="1" applyBorder="1" applyAlignment="1">
      <alignment horizontal="center" vertical="top"/>
    </xf>
    <xf numFmtId="0" fontId="10" fillId="0" borderId="5" xfId="0" applyFont="1" applyBorder="1" applyAlignment="1">
      <alignment vertical="top"/>
    </xf>
    <xf numFmtId="2" fontId="10" fillId="0" borderId="7" xfId="0" applyNumberFormat="1" applyFont="1" applyBorder="1" applyAlignment="1">
      <alignment vertical="top"/>
    </xf>
    <xf numFmtId="2" fontId="10" fillId="0" borderId="5" xfId="0" applyNumberFormat="1" applyFont="1" applyBorder="1" applyAlignment="1">
      <alignment vertical="top"/>
    </xf>
    <xf numFmtId="0" fontId="10" fillId="0" borderId="5" xfId="0" applyFont="1" applyBorder="1"/>
    <xf numFmtId="0" fontId="10" fillId="0" borderId="5" xfId="0" applyFont="1" applyBorder="1" applyAlignment="1">
      <alignment horizontal="left" vertical="top"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top" wrapText="1"/>
    </xf>
    <xf numFmtId="0" fontId="10" fillId="0" borderId="7" xfId="0" applyFont="1" applyBorder="1" applyAlignment="1">
      <alignment horizontal="right" vertical="center"/>
    </xf>
    <xf numFmtId="2" fontId="10" fillId="0" borderId="5" xfId="0" applyNumberFormat="1" applyFont="1" applyFill="1" applyBorder="1" applyAlignment="1">
      <alignment vertical="center"/>
    </xf>
    <xf numFmtId="2" fontId="10" fillId="0" borderId="7" xfId="0" applyNumberFormat="1" applyFont="1" applyBorder="1" applyAlignment="1">
      <alignment vertical="center"/>
    </xf>
    <xf numFmtId="2" fontId="10" fillId="0" borderId="5" xfId="0" applyNumberFormat="1" applyFont="1" applyBorder="1" applyAlignment="1">
      <alignment vertical="center"/>
    </xf>
    <xf numFmtId="0" fontId="14" fillId="0" borderId="6" xfId="0" applyFont="1" applyBorder="1" applyAlignment="1">
      <alignment horizontal="left" vertical="top" wrapText="1"/>
    </xf>
    <xf numFmtId="0" fontId="14" fillId="0" borderId="6" xfId="0" applyFont="1" applyBorder="1" applyAlignment="1">
      <alignment horizontal="right" vertical="top"/>
    </xf>
    <xf numFmtId="0" fontId="14" fillId="0" borderId="6" xfId="0" applyFont="1" applyBorder="1" applyAlignment="1">
      <alignment horizontal="center" vertical="top" wrapText="1"/>
    </xf>
    <xf numFmtId="2" fontId="2" fillId="0" borderId="7" xfId="0" applyNumberFormat="1" applyFont="1" applyBorder="1" applyAlignment="1">
      <alignment horizontal="right" vertical="center"/>
    </xf>
    <xf numFmtId="164" fontId="14" fillId="0" borderId="6" xfId="0" applyNumberFormat="1" applyFont="1" applyBorder="1" applyAlignment="1">
      <alignment horizontal="right" vertical="top"/>
    </xf>
    <xf numFmtId="2" fontId="14" fillId="0" borderId="6" xfId="0" applyNumberFormat="1" applyFont="1" applyBorder="1" applyAlignment="1">
      <alignment horizontal="right" vertical="top"/>
    </xf>
    <xf numFmtId="2" fontId="13" fillId="0" borderId="6" xfId="0" applyNumberFormat="1" applyFont="1" applyFill="1" applyBorder="1" applyAlignment="1">
      <alignment horizontal="right" vertical="center"/>
    </xf>
    <xf numFmtId="0" fontId="14" fillId="0" borderId="6" xfId="1" applyFont="1" applyFill="1" applyBorder="1" applyAlignment="1">
      <alignment vertical="center" wrapText="1"/>
    </xf>
    <xf numFmtId="1" fontId="2" fillId="0" borderId="6" xfId="1" applyNumberFormat="1" applyFont="1" applyFill="1" applyBorder="1" applyAlignment="1">
      <alignment vertical="center"/>
    </xf>
    <xf numFmtId="2" fontId="2" fillId="3" borderId="5" xfId="0" applyNumberFormat="1" applyFont="1" applyFill="1" applyBorder="1" applyAlignment="1">
      <alignment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0" fontId="2" fillId="0" borderId="7" xfId="0" applyFont="1" applyFill="1" applyBorder="1" applyAlignment="1">
      <alignment horizontal="right" vertical="center"/>
    </xf>
    <xf numFmtId="2" fontId="2" fillId="0" borderId="5" xfId="0" applyNumberFormat="1" applyFont="1" applyFill="1" applyBorder="1" applyAlignment="1">
      <alignment vertical="center"/>
    </xf>
    <xf numFmtId="2" fontId="2" fillId="0" borderId="7"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0" fontId="14" fillId="0" borderId="6" xfId="0" applyFont="1" applyFill="1" applyBorder="1" applyAlignment="1">
      <alignment horizontal="center" vertical="center" wrapText="1"/>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49" fontId="14" fillId="0" borderId="6" xfId="0" applyNumberFormat="1" applyFont="1" applyFill="1" applyBorder="1" applyAlignment="1">
      <alignment horizontal="center" vertical="center" wrapText="1"/>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1" applyNumberFormat="1" applyFont="1" applyBorder="1" applyAlignment="1">
      <alignment vertical="center"/>
    </xf>
    <xf numFmtId="2" fontId="2" fillId="0" borderId="5" xfId="1" applyNumberFormat="1" applyFont="1" applyFill="1" applyBorder="1" applyAlignment="1">
      <alignment vertical="center"/>
    </xf>
    <xf numFmtId="2" fontId="2" fillId="0" borderId="6" xfId="1" applyNumberFormat="1" applyFont="1" applyBorder="1" applyAlignment="1">
      <alignment vertical="center"/>
    </xf>
    <xf numFmtId="2" fontId="2" fillId="0" borderId="7" xfId="1" applyNumberFormat="1" applyFont="1" applyBorder="1" applyAlignment="1">
      <alignment vertical="center"/>
    </xf>
    <xf numFmtId="0" fontId="2" fillId="0" borderId="6" xfId="1" applyFont="1" applyBorder="1" applyAlignment="1">
      <alignment horizontal="right" vertical="center"/>
    </xf>
    <xf numFmtId="0" fontId="2" fillId="0" borderId="8" xfId="1"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2" fontId="2" fillId="0" borderId="5" xfId="0" applyNumberFormat="1" applyFont="1" applyBorder="1" applyAlignment="1">
      <alignment vertical="center"/>
    </xf>
    <xf numFmtId="2" fontId="2" fillId="0" borderId="5" xfId="0" applyNumberFormat="1" applyFont="1" applyFill="1" applyBorder="1" applyAlignment="1">
      <alignment vertical="center"/>
    </xf>
    <xf numFmtId="2" fontId="2" fillId="0" borderId="6" xfId="0" applyNumberFormat="1" applyFont="1" applyBorder="1" applyAlignment="1">
      <alignment vertical="center"/>
    </xf>
    <xf numFmtId="2" fontId="2" fillId="0" borderId="7" xfId="0" applyNumberFormat="1" applyFont="1" applyBorder="1" applyAlignment="1">
      <alignmen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14" fillId="0" borderId="0" xfId="2" applyFont="1"/>
    <xf numFmtId="0" fontId="22" fillId="0" borderId="0" xfId="2"/>
    <xf numFmtId="0" fontId="23" fillId="0" borderId="0" xfId="2" applyFont="1"/>
    <xf numFmtId="0" fontId="25" fillId="0" borderId="0" xfId="2" applyFont="1" applyAlignment="1">
      <alignment horizontal="left" vertical="center"/>
    </xf>
    <xf numFmtId="0" fontId="24" fillId="0" borderId="0" xfId="2" applyFont="1" applyAlignment="1">
      <alignment horizontal="left" vertical="center"/>
    </xf>
    <xf numFmtId="0" fontId="25" fillId="0" borderId="0" xfId="2" applyFont="1" applyAlignment="1">
      <alignment vertical="center"/>
    </xf>
    <xf numFmtId="0" fontId="14" fillId="0" borderId="0" xfId="2" applyFont="1" applyAlignment="1">
      <alignment vertical="center"/>
    </xf>
    <xf numFmtId="0" fontId="27" fillId="0" borderId="0" xfId="2" applyFont="1"/>
    <xf numFmtId="0" fontId="28" fillId="0" borderId="0" xfId="2" applyFont="1" applyAlignment="1"/>
    <xf numFmtId="0" fontId="11" fillId="0" borderId="0" xfId="2" applyFont="1" applyAlignment="1">
      <alignment vertical="center"/>
    </xf>
    <xf numFmtId="0" fontId="27" fillId="0" borderId="0" xfId="2" applyFont="1" applyAlignment="1">
      <alignment horizontal="left" wrapText="1"/>
    </xf>
    <xf numFmtId="0" fontId="28" fillId="0" borderId="0" xfId="2" applyFont="1"/>
    <xf numFmtId="0" fontId="26" fillId="0" borderId="0" xfId="2" applyFont="1" applyAlignment="1">
      <alignment horizontal="left" vertical="center" wrapText="1"/>
    </xf>
    <xf numFmtId="0" fontId="24" fillId="0" borderId="0" xfId="2" applyFont="1" applyAlignment="1">
      <alignment horizontal="left" vertical="center"/>
    </xf>
    <xf numFmtId="0" fontId="8" fillId="0" borderId="0" xfId="0" applyFont="1" applyAlignment="1">
      <alignment horizontal="center" vertical="top"/>
    </xf>
    <xf numFmtId="0" fontId="2" fillId="0" borderId="2"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18" xfId="0" applyFont="1" applyFill="1" applyBorder="1" applyAlignment="1">
      <alignment horizontal="center" vertical="center" textRotation="90"/>
    </xf>
    <xf numFmtId="2" fontId="2" fillId="0" borderId="2" xfId="0" applyNumberFormat="1" applyFont="1" applyBorder="1" applyAlignment="1">
      <alignment horizontal="center" vertical="center" textRotation="90" wrapText="1"/>
    </xf>
    <xf numFmtId="2" fontId="2" fillId="0" borderId="18" xfId="0" applyNumberFormat="1" applyFont="1" applyBorder="1" applyAlignment="1">
      <alignment horizontal="center" vertical="center" textRotation="90"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2" fillId="0" borderId="2"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3" fillId="2" borderId="2" xfId="0" applyFont="1" applyFill="1" applyBorder="1" applyAlignment="1">
      <alignment horizontal="center" vertical="center" wrapText="1"/>
    </xf>
    <xf numFmtId="0" fontId="3" fillId="2" borderId="18" xfId="0" applyFont="1" applyFill="1" applyBorder="1" applyAlignment="1">
      <alignment horizontal="center" vertical="center" wrapText="1"/>
    </xf>
  </cellXfs>
  <cellStyles count="3">
    <cellStyle name="Normal" xfId="0" builtinId="0"/>
    <cellStyle name="Normal 2" xfId="1" xr:uid="{00000000-0005-0000-0000-000001000000}"/>
    <cellStyle name="Parasts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Kopigi%20Projekti\2018\Lielv&#257;rde_&#363;denssaimniec&#299;ba_b&#363;vdarbi\02_Nolikums\FINAL\IS_K1_Lielvarde_ma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urs"/>
      <sheetName val="01_Mednieku"/>
      <sheetName val="02_Zaku"/>
      <sheetName val="03_Pumpura"/>
      <sheetName val="04_Ozolu"/>
      <sheetName val="05_Lakstigalu"/>
      <sheetName val="06_Liepziedu"/>
      <sheetName val="07_Zala"/>
      <sheetName val="08_Licu"/>
      <sheetName val="09_Zvaigznu"/>
      <sheetName val="10_Kastanu"/>
      <sheetName val="11_Smilsu"/>
      <sheetName val="12_Akmenu"/>
      <sheetName val="13_Lauku"/>
      <sheetName val="14_Rembates"/>
      <sheetName val="15_Putnu"/>
      <sheetName val="16_Meza"/>
      <sheetName val="17_Plavu"/>
      <sheetName val="18_Priezu"/>
      <sheetName val="19_Eglu"/>
      <sheetName val="20_Miera"/>
      <sheetName val="21_Kirsu"/>
      <sheetName val="22_Ziedu"/>
      <sheetName val="23_Nakotnes"/>
      <sheetName val="24_Vidus"/>
      <sheetName val="25_Puskina"/>
      <sheetName val="26_Stacijas"/>
      <sheetName val="27_Draudzibas"/>
      <sheetName val="28_Liepu"/>
      <sheetName val="29_Uzvaras"/>
      <sheetName val="30_Avotu-masivs"/>
      <sheetName val="31_Jauna-Stacijas"/>
      <sheetName val="32_Mazzarinu"/>
      <sheetName val="33_Viksnu"/>
      <sheetName val="34_Zarinu"/>
      <sheetName val="35_Atputu"/>
    </sheetNames>
    <sheetDataSet>
      <sheetData sheetId="0" refreshError="1"/>
      <sheetData sheetId="1" refreshError="1">
        <row r="7">
          <cell r="D7">
            <v>8.4700000000000006</v>
          </cell>
        </row>
        <row r="8">
          <cell r="D8">
            <v>68.849999999999994</v>
          </cell>
        </row>
        <row r="9">
          <cell r="D9">
            <v>341.71</v>
          </cell>
        </row>
        <row r="10">
          <cell r="D10">
            <v>51.54</v>
          </cell>
        </row>
        <row r="11">
          <cell r="D11">
            <v>9.0500000000000007</v>
          </cell>
        </row>
        <row r="12">
          <cell r="D12">
            <v>18.38</v>
          </cell>
        </row>
        <row r="13">
          <cell r="D13">
            <v>17.86</v>
          </cell>
        </row>
        <row r="14">
          <cell r="D14">
            <v>24.99</v>
          </cell>
        </row>
        <row r="15">
          <cell r="D15">
            <v>4.26</v>
          </cell>
        </row>
        <row r="16">
          <cell r="D16">
            <v>21.91</v>
          </cell>
        </row>
        <row r="17">
          <cell r="D17">
            <v>46.22</v>
          </cell>
        </row>
        <row r="18">
          <cell r="D18">
            <v>10.75</v>
          </cell>
        </row>
        <row r="19">
          <cell r="D19">
            <v>1</v>
          </cell>
        </row>
        <row r="20">
          <cell r="D20">
            <v>1</v>
          </cell>
        </row>
        <row r="21">
          <cell r="D21">
            <v>3</v>
          </cell>
        </row>
        <row r="22">
          <cell r="D22">
            <v>12</v>
          </cell>
        </row>
        <row r="23">
          <cell r="D23">
            <v>3</v>
          </cell>
        </row>
        <row r="27">
          <cell r="D27">
            <v>14</v>
          </cell>
        </row>
        <row r="28">
          <cell r="D28">
            <v>14</v>
          </cell>
        </row>
        <row r="30">
          <cell r="D30">
            <v>9</v>
          </cell>
        </row>
        <row r="43">
          <cell r="D43">
            <v>47</v>
          </cell>
        </row>
        <row r="44">
          <cell r="D44">
            <v>34</v>
          </cell>
        </row>
        <row r="47">
          <cell r="D47">
            <v>7</v>
          </cell>
        </row>
      </sheetData>
      <sheetData sheetId="2" refreshError="1"/>
      <sheetData sheetId="3" refreshError="1">
        <row r="7">
          <cell r="D7">
            <v>3.55</v>
          </cell>
        </row>
        <row r="58">
          <cell r="D58">
            <v>1</v>
          </cell>
        </row>
        <row r="64">
          <cell r="D64">
            <v>9</v>
          </cell>
        </row>
      </sheetData>
      <sheetData sheetId="4" refreshError="1">
        <row r="7">
          <cell r="D7">
            <v>38.11</v>
          </cell>
        </row>
        <row r="8">
          <cell r="D8">
            <v>174.35</v>
          </cell>
        </row>
        <row r="9">
          <cell r="D9">
            <v>72.91</v>
          </cell>
        </row>
        <row r="10">
          <cell r="D10">
            <v>124.01</v>
          </cell>
        </row>
        <row r="11">
          <cell r="D11">
            <v>231.58</v>
          </cell>
        </row>
        <row r="12">
          <cell r="D12">
            <v>131.69</v>
          </cell>
        </row>
        <row r="13">
          <cell r="D13">
            <v>87.96</v>
          </cell>
        </row>
        <row r="14">
          <cell r="D14">
            <v>41.62</v>
          </cell>
        </row>
        <row r="15">
          <cell r="D15">
            <v>94.47</v>
          </cell>
        </row>
        <row r="17">
          <cell r="D17">
            <v>5</v>
          </cell>
        </row>
        <row r="18">
          <cell r="D18">
            <v>9</v>
          </cell>
        </row>
        <row r="19">
          <cell r="D19">
            <v>2</v>
          </cell>
        </row>
        <row r="20">
          <cell r="D20">
            <v>1</v>
          </cell>
        </row>
        <row r="21">
          <cell r="D21">
            <v>3</v>
          </cell>
        </row>
        <row r="22">
          <cell r="D22">
            <v>7</v>
          </cell>
        </row>
        <row r="23">
          <cell r="D23">
            <v>5</v>
          </cell>
        </row>
        <row r="24">
          <cell r="D24">
            <v>4</v>
          </cell>
        </row>
        <row r="30">
          <cell r="D30">
            <v>15</v>
          </cell>
        </row>
      </sheetData>
      <sheetData sheetId="5" refreshError="1">
        <row r="7">
          <cell r="D7">
            <v>38.979999999999997</v>
          </cell>
        </row>
        <row r="8">
          <cell r="D8">
            <v>249.97</v>
          </cell>
        </row>
        <row r="9">
          <cell r="D9">
            <v>18.57</v>
          </cell>
        </row>
        <row r="10">
          <cell r="D10">
            <v>86.55</v>
          </cell>
        </row>
        <row r="11">
          <cell r="D11">
            <v>1</v>
          </cell>
        </row>
        <row r="12">
          <cell r="D12">
            <v>11</v>
          </cell>
        </row>
        <row r="15">
          <cell r="D15">
            <v>16</v>
          </cell>
        </row>
        <row r="16">
          <cell r="D16">
            <v>16</v>
          </cell>
        </row>
        <row r="18">
          <cell r="D18">
            <v>6</v>
          </cell>
        </row>
      </sheetData>
      <sheetData sheetId="6" refreshError="1">
        <row r="7">
          <cell r="D7">
            <v>71.69</v>
          </cell>
        </row>
        <row r="8">
          <cell r="D8">
            <v>22.44</v>
          </cell>
        </row>
        <row r="9">
          <cell r="D9">
            <v>9.3800000000000008</v>
          </cell>
        </row>
        <row r="12">
          <cell r="D12">
            <v>3</v>
          </cell>
        </row>
        <row r="13">
          <cell r="D13">
            <v>3</v>
          </cell>
        </row>
        <row r="14">
          <cell r="D14">
            <v>2</v>
          </cell>
        </row>
        <row r="15">
          <cell r="D15">
            <v>1</v>
          </cell>
        </row>
      </sheetData>
      <sheetData sheetId="7" refreshError="1"/>
      <sheetData sheetId="8" refreshError="1"/>
      <sheetData sheetId="9" refreshError="1"/>
      <sheetData sheetId="10" refreshError="1"/>
      <sheetData sheetId="11" refreshError="1"/>
      <sheetData sheetId="12" refreshError="1">
        <row r="7">
          <cell r="D7">
            <v>20.260000000000002</v>
          </cell>
        </row>
        <row r="8">
          <cell r="D8">
            <v>15.94</v>
          </cell>
        </row>
        <row r="9">
          <cell r="D9">
            <v>1.5</v>
          </cell>
        </row>
        <row r="10">
          <cell r="D10">
            <v>1</v>
          </cell>
        </row>
        <row r="12">
          <cell r="D12">
            <v>1</v>
          </cell>
        </row>
        <row r="13">
          <cell r="D13">
            <v>1</v>
          </cell>
        </row>
        <row r="14">
          <cell r="D14">
            <v>2</v>
          </cell>
        </row>
      </sheetData>
      <sheetData sheetId="13" refreshError="1"/>
      <sheetData sheetId="14" refreshError="1"/>
      <sheetData sheetId="15" refreshError="1"/>
      <sheetData sheetId="16" refreshError="1">
        <row r="7">
          <cell r="D7">
            <v>160.91999999999999</v>
          </cell>
        </row>
        <row r="48">
          <cell r="D48">
            <v>84.71</v>
          </cell>
        </row>
        <row r="49">
          <cell r="D49">
            <v>38.299999999999997</v>
          </cell>
        </row>
        <row r="50">
          <cell r="D50">
            <v>1</v>
          </cell>
        </row>
        <row r="55">
          <cell r="D55">
            <v>4</v>
          </cell>
        </row>
        <row r="57">
          <cell r="D57">
            <v>3</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7">
          <cell r="D7">
            <v>26.3</v>
          </cell>
        </row>
        <row r="45">
          <cell r="D45">
            <v>14.1</v>
          </cell>
        </row>
        <row r="49">
          <cell r="D49">
            <v>3</v>
          </cell>
        </row>
        <row r="51">
          <cell r="D51">
            <v>1</v>
          </cell>
        </row>
      </sheetData>
      <sheetData sheetId="27" refreshError="1"/>
      <sheetData sheetId="28" refreshError="1">
        <row r="7">
          <cell r="D7">
            <v>31.94</v>
          </cell>
        </row>
        <row r="8">
          <cell r="D8">
            <v>137.06</v>
          </cell>
        </row>
        <row r="9">
          <cell r="D9">
            <v>195.05</v>
          </cell>
        </row>
        <row r="10">
          <cell r="D10">
            <v>390.89</v>
          </cell>
        </row>
        <row r="11">
          <cell r="D11">
            <v>14.13</v>
          </cell>
        </row>
        <row r="14">
          <cell r="D14">
            <v>22.73</v>
          </cell>
        </row>
        <row r="15">
          <cell r="D15">
            <v>1</v>
          </cell>
        </row>
        <row r="16">
          <cell r="D16">
            <v>5</v>
          </cell>
        </row>
        <row r="17">
          <cell r="D17">
            <v>6</v>
          </cell>
        </row>
        <row r="18">
          <cell r="D18">
            <v>15</v>
          </cell>
        </row>
        <row r="19">
          <cell r="D19">
            <v>2</v>
          </cell>
        </row>
        <row r="20">
          <cell r="D20">
            <v>1</v>
          </cell>
        </row>
        <row r="21">
          <cell r="D21">
            <v>22</v>
          </cell>
        </row>
        <row r="25">
          <cell r="D25">
            <v>6</v>
          </cell>
        </row>
      </sheetData>
      <sheetData sheetId="29" refreshError="1"/>
      <sheetData sheetId="30" refreshError="1">
        <row r="13">
          <cell r="D13">
            <v>867.3</v>
          </cell>
        </row>
        <row r="14">
          <cell r="D14">
            <v>250.84</v>
          </cell>
        </row>
        <row r="36">
          <cell r="D36">
            <v>9</v>
          </cell>
        </row>
      </sheetData>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7"/>
  <sheetViews>
    <sheetView view="pageBreakPreview" zoomScaleNormal="100" zoomScaleSheetLayoutView="100" workbookViewId="0">
      <selection activeCell="V14" sqref="V14"/>
    </sheetView>
  </sheetViews>
  <sheetFormatPr defaultRowHeight="12.75" x14ac:dyDescent="0.2"/>
  <cols>
    <col min="1" max="1" width="5.140625" style="690" customWidth="1"/>
    <col min="2" max="16384" width="9.140625" style="690"/>
  </cols>
  <sheetData>
    <row r="1" spans="2:13" x14ac:dyDescent="0.2">
      <c r="B1" s="689"/>
      <c r="C1" s="689"/>
      <c r="D1" s="689"/>
      <c r="E1" s="689"/>
      <c r="F1" s="689"/>
      <c r="G1" s="689"/>
      <c r="H1" s="689"/>
      <c r="I1" s="689"/>
      <c r="J1" s="689"/>
      <c r="K1" s="689"/>
      <c r="L1" s="689"/>
      <c r="M1" s="689"/>
    </row>
    <row r="2" spans="2:13" ht="20.25" x14ac:dyDescent="0.3">
      <c r="B2" s="691" t="s">
        <v>760</v>
      </c>
      <c r="C2" s="689"/>
      <c r="D2" s="689"/>
      <c r="E2" s="689"/>
      <c r="F2" s="689"/>
      <c r="G2" s="689"/>
      <c r="H2" s="689"/>
      <c r="I2" s="689"/>
      <c r="J2" s="689"/>
      <c r="K2" s="689"/>
      <c r="L2" s="689"/>
      <c r="M2" s="689"/>
    </row>
    <row r="3" spans="2:13" ht="16.5" customHeight="1" x14ac:dyDescent="0.3">
      <c r="B3" s="691"/>
      <c r="C3" s="689"/>
      <c r="D3" s="689"/>
      <c r="E3" s="689"/>
      <c r="F3" s="689"/>
      <c r="G3" s="689"/>
      <c r="H3" s="689"/>
      <c r="I3" s="689"/>
      <c r="J3" s="689"/>
      <c r="K3" s="689"/>
      <c r="L3" s="689"/>
      <c r="M3" s="689"/>
    </row>
    <row r="4" spans="2:13" ht="20.25" customHeight="1" x14ac:dyDescent="0.2">
      <c r="B4" s="702" t="s">
        <v>728</v>
      </c>
      <c r="C4" s="702"/>
      <c r="D4" s="702"/>
      <c r="E4" s="702"/>
      <c r="F4" s="702"/>
      <c r="G4" s="702"/>
      <c r="H4" s="702"/>
      <c r="I4" s="702"/>
      <c r="J4" s="702"/>
      <c r="K4" s="702"/>
      <c r="L4" s="702"/>
      <c r="M4" s="689"/>
    </row>
    <row r="5" spans="2:13" ht="20.25" customHeight="1" x14ac:dyDescent="0.2">
      <c r="B5" s="692" t="s">
        <v>729</v>
      </c>
      <c r="C5" s="693"/>
      <c r="D5" s="693"/>
      <c r="E5" s="693"/>
      <c r="F5" s="693"/>
      <c r="G5" s="693"/>
      <c r="H5" s="693"/>
      <c r="I5" s="693"/>
      <c r="J5" s="693"/>
      <c r="K5" s="693"/>
      <c r="L5" s="693"/>
      <c r="M5" s="689"/>
    </row>
    <row r="6" spans="2:13" ht="30.75" customHeight="1" x14ac:dyDescent="0.2">
      <c r="B6" s="701" t="s">
        <v>730</v>
      </c>
      <c r="C6" s="701"/>
      <c r="D6" s="701"/>
      <c r="E6" s="701"/>
      <c r="F6" s="701"/>
      <c r="G6" s="701"/>
      <c r="H6" s="701"/>
      <c r="I6" s="701"/>
      <c r="J6" s="701"/>
      <c r="K6" s="701"/>
      <c r="L6" s="701"/>
      <c r="M6" s="689"/>
    </row>
    <row r="7" spans="2:13" ht="30.75" customHeight="1" x14ac:dyDescent="0.2">
      <c r="B7" s="701" t="s">
        <v>731</v>
      </c>
      <c r="C7" s="701"/>
      <c r="D7" s="701"/>
      <c r="E7" s="701"/>
      <c r="F7" s="701"/>
      <c r="G7" s="701"/>
      <c r="H7" s="701"/>
      <c r="I7" s="701"/>
      <c r="J7" s="701"/>
      <c r="K7" s="701"/>
      <c r="L7" s="701"/>
      <c r="M7" s="689"/>
    </row>
    <row r="8" spans="2:13" ht="30.75" customHeight="1" x14ac:dyDescent="0.2">
      <c r="B8" s="701" t="s">
        <v>732</v>
      </c>
      <c r="C8" s="701"/>
      <c r="D8" s="701"/>
      <c r="E8" s="701"/>
      <c r="F8" s="701"/>
      <c r="G8" s="701"/>
      <c r="H8" s="701"/>
      <c r="I8" s="701"/>
      <c r="J8" s="701"/>
      <c r="K8" s="701"/>
      <c r="L8" s="701"/>
      <c r="M8" s="689"/>
    </row>
    <row r="9" spans="2:13" ht="49.15" customHeight="1" x14ac:dyDescent="0.2">
      <c r="B9" s="701" t="s">
        <v>733</v>
      </c>
      <c r="C9" s="701"/>
      <c r="D9" s="701"/>
      <c r="E9" s="701"/>
      <c r="F9" s="701"/>
      <c r="G9" s="701"/>
      <c r="H9" s="701"/>
      <c r="I9" s="701"/>
      <c r="J9" s="701"/>
      <c r="K9" s="701"/>
      <c r="L9" s="701"/>
      <c r="M9" s="689"/>
    </row>
    <row r="10" spans="2:13" ht="18.75" customHeight="1" x14ac:dyDescent="0.2">
      <c r="B10" s="694" t="s">
        <v>734</v>
      </c>
      <c r="C10" s="695"/>
      <c r="D10" s="695"/>
      <c r="E10" s="695"/>
      <c r="F10" s="695"/>
      <c r="G10" s="695"/>
      <c r="H10" s="695"/>
      <c r="I10" s="695"/>
      <c r="J10" s="695"/>
      <c r="K10" s="695"/>
      <c r="L10" s="695"/>
      <c r="M10" s="689"/>
    </row>
    <row r="11" spans="2:13" ht="37.15" customHeight="1" x14ac:dyDescent="0.2">
      <c r="B11" s="701" t="s">
        <v>735</v>
      </c>
      <c r="C11" s="701"/>
      <c r="D11" s="701"/>
      <c r="E11" s="701"/>
      <c r="F11" s="701"/>
      <c r="G11" s="701"/>
      <c r="H11" s="701"/>
      <c r="I11" s="701"/>
      <c r="J11" s="701"/>
      <c r="K11" s="701"/>
      <c r="L11" s="701"/>
      <c r="M11" s="689"/>
    </row>
    <row r="12" spans="2:13" ht="49.9" customHeight="1" x14ac:dyDescent="0.2">
      <c r="B12" s="701" t="s">
        <v>736</v>
      </c>
      <c r="C12" s="701"/>
      <c r="D12" s="701"/>
      <c r="E12" s="701"/>
      <c r="F12" s="701"/>
      <c r="G12" s="701"/>
      <c r="H12" s="701"/>
      <c r="I12" s="701"/>
      <c r="J12" s="701"/>
      <c r="K12" s="701"/>
      <c r="L12" s="701"/>
      <c r="M12" s="689"/>
    </row>
    <row r="13" spans="2:13" ht="59.45" customHeight="1" x14ac:dyDescent="0.2">
      <c r="B13" s="701" t="s">
        <v>737</v>
      </c>
      <c r="C13" s="701"/>
      <c r="D13" s="701"/>
      <c r="E13" s="701"/>
      <c r="F13" s="701"/>
      <c r="G13" s="701"/>
      <c r="H13" s="701"/>
      <c r="I13" s="701"/>
      <c r="J13" s="701"/>
      <c r="K13" s="701"/>
      <c r="L13" s="701"/>
      <c r="M13" s="689"/>
    </row>
    <row r="14" spans="2:13" ht="59.45" customHeight="1" x14ac:dyDescent="0.2">
      <c r="B14" s="701" t="s">
        <v>738</v>
      </c>
      <c r="C14" s="701"/>
      <c r="D14" s="701"/>
      <c r="E14" s="701"/>
      <c r="F14" s="701"/>
      <c r="G14" s="701"/>
      <c r="H14" s="701"/>
      <c r="I14" s="701"/>
      <c r="J14" s="701"/>
      <c r="K14" s="701"/>
      <c r="L14" s="701"/>
      <c r="M14" s="689"/>
    </row>
    <row r="15" spans="2:13" ht="120.6" customHeight="1" x14ac:dyDescent="0.2">
      <c r="B15" s="701" t="s">
        <v>739</v>
      </c>
      <c r="C15" s="701"/>
      <c r="D15" s="701"/>
      <c r="E15" s="701"/>
      <c r="F15" s="701"/>
      <c r="G15" s="701"/>
      <c r="H15" s="701"/>
      <c r="I15" s="701"/>
      <c r="J15" s="701"/>
      <c r="K15" s="701"/>
      <c r="L15" s="701"/>
      <c r="M15" s="689"/>
    </row>
    <row r="16" spans="2:13" ht="66" customHeight="1" x14ac:dyDescent="0.2">
      <c r="B16" s="701" t="s">
        <v>740</v>
      </c>
      <c r="C16" s="701"/>
      <c r="D16" s="701"/>
      <c r="E16" s="701"/>
      <c r="F16" s="701"/>
      <c r="G16" s="701"/>
      <c r="H16" s="701"/>
      <c r="I16" s="701"/>
      <c r="J16" s="701"/>
      <c r="K16" s="701"/>
      <c r="L16" s="701"/>
      <c r="M16" s="689"/>
    </row>
    <row r="17" spans="2:16" ht="40.15" customHeight="1" x14ac:dyDescent="0.2">
      <c r="B17" s="701" t="s">
        <v>741</v>
      </c>
      <c r="C17" s="701"/>
      <c r="D17" s="701"/>
      <c r="E17" s="701"/>
      <c r="F17" s="701"/>
      <c r="G17" s="701"/>
      <c r="H17" s="701"/>
      <c r="I17" s="701"/>
      <c r="J17" s="701"/>
      <c r="K17" s="701"/>
      <c r="L17" s="701"/>
      <c r="M17" s="689"/>
    </row>
    <row r="18" spans="2:16" ht="53.45" customHeight="1" x14ac:dyDescent="0.2">
      <c r="B18" s="701" t="s">
        <v>742</v>
      </c>
      <c r="C18" s="701"/>
      <c r="D18" s="701"/>
      <c r="E18" s="701"/>
      <c r="F18" s="701"/>
      <c r="G18" s="701"/>
      <c r="H18" s="701"/>
      <c r="I18" s="701"/>
      <c r="J18" s="701"/>
      <c r="K18" s="701"/>
      <c r="L18" s="701"/>
      <c r="M18" s="689"/>
    </row>
    <row r="19" spans="2:16" ht="93" customHeight="1" x14ac:dyDescent="0.2">
      <c r="B19" s="701" t="s">
        <v>743</v>
      </c>
      <c r="C19" s="701"/>
      <c r="D19" s="701"/>
      <c r="E19" s="701"/>
      <c r="F19" s="701"/>
      <c r="G19" s="701"/>
      <c r="H19" s="701"/>
      <c r="I19" s="701"/>
      <c r="J19" s="701"/>
      <c r="K19" s="701"/>
      <c r="L19" s="701"/>
      <c r="M19" s="689"/>
    </row>
    <row r="20" spans="2:16" ht="17.25" customHeight="1" x14ac:dyDescent="0.2">
      <c r="B20" s="694" t="s">
        <v>744</v>
      </c>
      <c r="C20" s="695"/>
      <c r="D20" s="695"/>
      <c r="E20" s="695"/>
      <c r="F20" s="695"/>
      <c r="G20" s="695"/>
      <c r="H20" s="695"/>
      <c r="I20" s="695"/>
      <c r="J20" s="695"/>
      <c r="K20" s="695"/>
      <c r="L20" s="695"/>
      <c r="M20" s="689"/>
    </row>
    <row r="21" spans="2:16" ht="63" customHeight="1" x14ac:dyDescent="0.2">
      <c r="B21" s="701" t="s">
        <v>745</v>
      </c>
      <c r="C21" s="701"/>
      <c r="D21" s="701"/>
      <c r="E21" s="701"/>
      <c r="F21" s="701"/>
      <c r="G21" s="701"/>
      <c r="H21" s="701"/>
      <c r="I21" s="701"/>
      <c r="J21" s="701"/>
      <c r="K21" s="701"/>
      <c r="L21" s="701"/>
      <c r="M21" s="689"/>
    </row>
    <row r="22" spans="2:16" ht="34.15" customHeight="1" x14ac:dyDescent="0.2">
      <c r="B22" s="701" t="s">
        <v>746</v>
      </c>
      <c r="C22" s="701"/>
      <c r="D22" s="701"/>
      <c r="E22" s="701"/>
      <c r="F22" s="701"/>
      <c r="G22" s="701"/>
      <c r="H22" s="701"/>
      <c r="I22" s="701"/>
      <c r="J22" s="701"/>
      <c r="K22" s="701"/>
      <c r="L22" s="701"/>
      <c r="M22" s="689"/>
    </row>
    <row r="23" spans="2:16" ht="15.75" customHeight="1" x14ac:dyDescent="0.2">
      <c r="B23" s="694" t="s">
        <v>747</v>
      </c>
      <c r="C23" s="695"/>
      <c r="D23" s="695"/>
      <c r="E23" s="695"/>
      <c r="F23" s="695"/>
      <c r="G23" s="695"/>
      <c r="H23" s="695"/>
      <c r="I23" s="695"/>
      <c r="J23" s="695"/>
      <c r="K23" s="695"/>
      <c r="L23" s="695"/>
      <c r="M23" s="689"/>
    </row>
    <row r="24" spans="2:16" ht="15" customHeight="1" x14ac:dyDescent="0.2">
      <c r="B24" s="701" t="s">
        <v>748</v>
      </c>
      <c r="C24" s="701"/>
      <c r="D24" s="701"/>
      <c r="E24" s="701"/>
      <c r="F24" s="701"/>
      <c r="G24" s="701"/>
      <c r="H24" s="701"/>
      <c r="I24" s="701"/>
      <c r="J24" s="701"/>
      <c r="K24" s="701"/>
      <c r="L24" s="701"/>
      <c r="M24" s="689"/>
    </row>
    <row r="25" spans="2:16" ht="18.75" customHeight="1" x14ac:dyDescent="0.2">
      <c r="B25" s="701" t="s">
        <v>749</v>
      </c>
      <c r="C25" s="701"/>
      <c r="D25" s="701"/>
      <c r="E25" s="701"/>
      <c r="F25" s="701"/>
      <c r="G25" s="701"/>
      <c r="H25" s="701"/>
      <c r="I25" s="701"/>
      <c r="J25" s="701"/>
      <c r="K25" s="701"/>
      <c r="L25" s="701"/>
      <c r="M25" s="689"/>
    </row>
    <row r="26" spans="2:16" ht="18" customHeight="1" x14ac:dyDescent="0.2">
      <c r="B26" s="701" t="s">
        <v>750</v>
      </c>
      <c r="C26" s="701"/>
      <c r="D26" s="701"/>
      <c r="E26" s="701"/>
      <c r="F26" s="701"/>
      <c r="G26" s="701"/>
      <c r="H26" s="701"/>
      <c r="I26" s="701"/>
      <c r="J26" s="701"/>
      <c r="K26" s="701"/>
      <c r="L26" s="701"/>
      <c r="M26" s="689"/>
    </row>
    <row r="27" spans="2:16" ht="18" customHeight="1" x14ac:dyDescent="0.2">
      <c r="B27" s="701" t="s">
        <v>751</v>
      </c>
      <c r="C27" s="701"/>
      <c r="D27" s="701"/>
      <c r="E27" s="701"/>
      <c r="F27" s="701"/>
      <c r="G27" s="701"/>
      <c r="H27" s="701"/>
      <c r="I27" s="701"/>
      <c r="J27" s="701"/>
      <c r="K27" s="701"/>
      <c r="L27" s="701"/>
      <c r="M27" s="689"/>
    </row>
    <row r="28" spans="2:16" ht="17.25" customHeight="1" x14ac:dyDescent="0.2">
      <c r="B28" s="694" t="s">
        <v>752</v>
      </c>
      <c r="C28" s="695"/>
      <c r="D28" s="695"/>
      <c r="E28" s="695"/>
      <c r="F28" s="695"/>
      <c r="G28" s="695"/>
      <c r="H28" s="695"/>
      <c r="I28" s="695"/>
      <c r="J28" s="695"/>
      <c r="K28" s="695"/>
      <c r="L28" s="695"/>
      <c r="M28" s="689"/>
    </row>
    <row r="29" spans="2:16" ht="17.25" customHeight="1" x14ac:dyDescent="0.2">
      <c r="B29" s="701" t="s">
        <v>753</v>
      </c>
      <c r="C29" s="701"/>
      <c r="D29" s="701"/>
      <c r="E29" s="701"/>
      <c r="F29" s="701"/>
      <c r="G29" s="701"/>
      <c r="H29" s="701"/>
      <c r="I29" s="701"/>
      <c r="J29" s="701"/>
      <c r="K29" s="701"/>
      <c r="L29" s="701"/>
      <c r="M29" s="689"/>
    </row>
    <row r="30" spans="2:16" ht="15.75" x14ac:dyDescent="0.25">
      <c r="B30" s="696"/>
    </row>
    <row r="31" spans="2:16" ht="20.25" x14ac:dyDescent="0.3">
      <c r="B31" s="697"/>
      <c r="C31" s="697"/>
      <c r="D31" s="697"/>
      <c r="E31" s="697"/>
      <c r="F31" s="697"/>
      <c r="G31" s="697"/>
      <c r="H31" s="697"/>
      <c r="I31" s="697"/>
      <c r="J31" s="697"/>
      <c r="K31" s="697"/>
      <c r="L31" s="697"/>
    </row>
    <row r="32" spans="2:16" ht="18" customHeight="1" x14ac:dyDescent="0.2">
      <c r="B32" s="698" t="s">
        <v>754</v>
      </c>
      <c r="C32" s="698"/>
      <c r="D32" s="698"/>
      <c r="E32" s="698"/>
      <c r="F32" s="698"/>
      <c r="G32" s="698"/>
      <c r="H32" s="698"/>
      <c r="I32" s="698"/>
      <c r="J32" s="698"/>
      <c r="K32" s="698"/>
      <c r="L32" s="698"/>
      <c r="M32" s="698"/>
      <c r="N32" s="698"/>
      <c r="O32" s="698"/>
      <c r="P32" s="698"/>
    </row>
    <row r="33" spans="2:16" ht="17.25" customHeight="1" x14ac:dyDescent="0.2">
      <c r="B33" s="698" t="s">
        <v>755</v>
      </c>
      <c r="C33" s="698"/>
      <c r="D33" s="698"/>
      <c r="E33" s="698"/>
      <c r="F33" s="698"/>
      <c r="G33" s="698"/>
      <c r="H33" s="698"/>
      <c r="I33" s="698"/>
      <c r="J33" s="698"/>
      <c r="K33" s="698"/>
      <c r="L33" s="698"/>
      <c r="M33" s="698"/>
      <c r="N33" s="698"/>
      <c r="O33" s="698"/>
      <c r="P33" s="698"/>
    </row>
    <row r="34" spans="2:16" ht="13.9" customHeight="1" x14ac:dyDescent="0.2">
      <c r="B34" s="698"/>
      <c r="C34" s="698"/>
      <c r="D34" s="698"/>
      <c r="E34" s="698"/>
      <c r="F34" s="698"/>
      <c r="G34" s="698"/>
      <c r="H34" s="698"/>
      <c r="I34" s="698"/>
      <c r="J34" s="698"/>
      <c r="K34" s="698"/>
      <c r="L34" s="698"/>
      <c r="M34" s="698"/>
      <c r="N34" s="698"/>
      <c r="O34" s="698"/>
      <c r="P34" s="698"/>
    </row>
    <row r="35" spans="2:16" ht="16.5" customHeight="1" x14ac:dyDescent="0.2">
      <c r="B35" s="698" t="s">
        <v>756</v>
      </c>
      <c r="C35" s="698"/>
      <c r="D35" s="698"/>
      <c r="E35" s="698"/>
      <c r="F35" s="698"/>
      <c r="G35" s="698"/>
      <c r="H35" s="698"/>
      <c r="I35" s="698"/>
      <c r="J35" s="698"/>
      <c r="K35" s="698"/>
      <c r="L35" s="698"/>
      <c r="M35" s="698"/>
      <c r="N35" s="698"/>
      <c r="O35" s="698"/>
      <c r="P35" s="698"/>
    </row>
    <row r="36" spans="2:16" ht="16.5" customHeight="1" x14ac:dyDescent="0.2">
      <c r="B36" s="698" t="s">
        <v>757</v>
      </c>
      <c r="C36" s="698"/>
      <c r="D36" s="698"/>
      <c r="E36" s="698"/>
      <c r="F36" s="698"/>
      <c r="G36" s="698"/>
      <c r="H36" s="698"/>
      <c r="I36" s="698"/>
      <c r="J36" s="698"/>
      <c r="K36" s="698"/>
      <c r="L36" s="698"/>
      <c r="M36" s="698"/>
      <c r="N36" s="698"/>
      <c r="O36" s="698"/>
      <c r="P36" s="698"/>
    </row>
    <row r="37" spans="2:16" ht="12.75" customHeight="1" x14ac:dyDescent="0.2">
      <c r="B37" s="698" t="s">
        <v>758</v>
      </c>
      <c r="C37" s="698"/>
      <c r="D37" s="698"/>
      <c r="E37" s="698"/>
      <c r="F37" s="698"/>
      <c r="G37" s="698"/>
      <c r="H37" s="698"/>
      <c r="I37" s="698"/>
      <c r="J37" s="698"/>
      <c r="K37" s="698"/>
      <c r="L37" s="698"/>
      <c r="M37" s="698"/>
      <c r="N37" s="698"/>
      <c r="O37" s="698"/>
      <c r="P37" s="698"/>
    </row>
    <row r="38" spans="2:16" ht="13.9" customHeight="1" x14ac:dyDescent="0.2">
      <c r="B38" s="698" t="s">
        <v>759</v>
      </c>
      <c r="C38" s="698"/>
      <c r="D38" s="698"/>
      <c r="E38" s="698"/>
      <c r="F38" s="698"/>
      <c r="G38" s="698"/>
      <c r="H38" s="698"/>
      <c r="I38" s="698"/>
      <c r="J38" s="698"/>
      <c r="K38" s="698"/>
      <c r="L38" s="698"/>
      <c r="M38" s="698"/>
      <c r="N38" s="698"/>
      <c r="O38" s="698"/>
      <c r="P38" s="698"/>
    </row>
    <row r="39" spans="2:16" ht="13.5" customHeight="1" x14ac:dyDescent="0.2">
      <c r="B39" s="698"/>
      <c r="C39" s="698"/>
      <c r="D39" s="698"/>
      <c r="E39" s="698"/>
      <c r="F39" s="698"/>
      <c r="G39" s="698"/>
      <c r="H39" s="698"/>
      <c r="I39" s="698"/>
      <c r="J39" s="698"/>
      <c r="K39" s="698"/>
      <c r="L39" s="698"/>
      <c r="M39" s="698"/>
      <c r="N39" s="698"/>
      <c r="O39" s="698"/>
      <c r="P39" s="698"/>
    </row>
    <row r="40" spans="2:16" ht="16.5" customHeight="1" x14ac:dyDescent="0.2">
      <c r="B40" s="698"/>
      <c r="C40" s="698"/>
      <c r="D40" s="698"/>
      <c r="E40" s="698"/>
      <c r="F40" s="698"/>
      <c r="G40" s="698"/>
      <c r="H40" s="698"/>
      <c r="I40" s="698"/>
      <c r="J40" s="698"/>
      <c r="K40" s="698"/>
      <c r="L40" s="698"/>
      <c r="M40" s="698"/>
      <c r="N40" s="698"/>
      <c r="O40" s="698"/>
      <c r="P40" s="698"/>
    </row>
    <row r="41" spans="2:16" ht="14.25" customHeight="1" x14ac:dyDescent="0.2">
      <c r="B41" s="698"/>
      <c r="C41" s="698"/>
      <c r="D41" s="698"/>
      <c r="E41" s="698"/>
      <c r="F41" s="698"/>
      <c r="G41" s="698"/>
      <c r="H41" s="698"/>
      <c r="I41" s="698"/>
      <c r="J41" s="698"/>
      <c r="K41" s="698"/>
      <c r="L41" s="698"/>
      <c r="M41" s="698"/>
      <c r="N41" s="698"/>
      <c r="O41" s="698"/>
      <c r="P41" s="698"/>
    </row>
    <row r="42" spans="2:16" ht="15.75" customHeight="1" x14ac:dyDescent="0.2">
      <c r="B42" s="698"/>
      <c r="C42" s="698"/>
      <c r="D42" s="698"/>
      <c r="E42" s="698"/>
      <c r="F42" s="698"/>
      <c r="G42" s="698"/>
      <c r="H42" s="698"/>
      <c r="I42" s="698"/>
      <c r="J42" s="698"/>
      <c r="K42" s="698"/>
      <c r="L42" s="698"/>
      <c r="M42" s="698"/>
      <c r="N42" s="698"/>
      <c r="O42" s="698"/>
      <c r="P42" s="698"/>
    </row>
    <row r="43" spans="2:16" ht="16.5" customHeight="1" x14ac:dyDescent="0.2">
      <c r="B43" s="698"/>
      <c r="C43" s="698"/>
      <c r="D43" s="698"/>
      <c r="E43" s="698"/>
      <c r="F43" s="698"/>
      <c r="G43" s="698"/>
      <c r="H43" s="698"/>
      <c r="I43" s="698"/>
      <c r="J43" s="698"/>
      <c r="K43" s="698"/>
      <c r="L43" s="698"/>
      <c r="M43" s="698"/>
      <c r="N43" s="698"/>
      <c r="O43" s="698"/>
      <c r="P43" s="698"/>
    </row>
    <row r="44" spans="2:16" ht="15.75" x14ac:dyDescent="0.25">
      <c r="B44" s="696"/>
    </row>
    <row r="45" spans="2:16" ht="15" customHeight="1" x14ac:dyDescent="0.25">
      <c r="B45" s="699"/>
      <c r="C45" s="699"/>
      <c r="D45" s="699"/>
      <c r="E45" s="699"/>
      <c r="F45" s="699"/>
      <c r="G45" s="699"/>
      <c r="H45" s="699"/>
      <c r="I45" s="699"/>
      <c r="J45" s="699"/>
      <c r="K45" s="699"/>
      <c r="L45" s="699"/>
    </row>
    <row r="46" spans="2:16" ht="17.25" customHeight="1" x14ac:dyDescent="0.3">
      <c r="B46" s="697"/>
      <c r="C46" s="697"/>
      <c r="D46" s="697"/>
      <c r="E46" s="697"/>
      <c r="F46" s="697"/>
      <c r="G46" s="697"/>
      <c r="H46" s="697"/>
      <c r="I46" s="697"/>
      <c r="J46" s="697"/>
      <c r="K46" s="697"/>
      <c r="L46" s="697"/>
    </row>
    <row r="47" spans="2:16" ht="14.25" customHeight="1" x14ac:dyDescent="0.3">
      <c r="B47" s="700"/>
    </row>
  </sheetData>
  <mergeCells count="21">
    <mergeCell ref="B17:L17"/>
    <mergeCell ref="B4:L4"/>
    <mergeCell ref="B6:L6"/>
    <mergeCell ref="B7:L7"/>
    <mergeCell ref="B8:L8"/>
    <mergeCell ref="B9:L9"/>
    <mergeCell ref="B11:L11"/>
    <mergeCell ref="B12:L12"/>
    <mergeCell ref="B13:L13"/>
    <mergeCell ref="B14:L14"/>
    <mergeCell ref="B15:L15"/>
    <mergeCell ref="B16:L16"/>
    <mergeCell ref="B26:L26"/>
    <mergeCell ref="B27:L27"/>
    <mergeCell ref="B29:L29"/>
    <mergeCell ref="B18:L18"/>
    <mergeCell ref="B19:L19"/>
    <mergeCell ref="B21:L21"/>
    <mergeCell ref="B22:L22"/>
    <mergeCell ref="B24:L24"/>
    <mergeCell ref="B25:L25"/>
  </mergeCells>
  <pageMargins left="1.1023622047244095" right="0.70866141732283472" top="0.74803149606299213" bottom="0.74803149606299213" header="0.31496062992125984" footer="0.31496062992125984"/>
  <pageSetup paperSize="9" scale="78" orientation="portrait" r:id="rId1"/>
  <headerFooter>
    <oddHeader>&amp;L„&amp;9Būvniecība projektā “Ūdenssaimniecības pakalpojumu attīstība Lielvārdē III kārta””, id. Nr. LR 2018/1 AK KF</oddHeader>
  </headerFooter>
  <rowBreaks count="1" manualBreakCount="1">
    <brk id="4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8"/>
  <sheetViews>
    <sheetView topLeftCell="A67" workbookViewId="0">
      <selection activeCell="G79" sqref="G79"/>
    </sheetView>
  </sheetViews>
  <sheetFormatPr defaultColWidth="9.140625" defaultRowHeight="12.75" x14ac:dyDescent="0.2"/>
  <cols>
    <col min="1" max="1" width="6.42578125" style="3" customWidth="1"/>
    <col min="2" max="2" width="41.5703125" style="1" customWidth="1"/>
    <col min="3" max="3" width="4.7109375" style="2" customWidth="1"/>
    <col min="4" max="4" width="8.140625" style="3" customWidth="1"/>
    <col min="5" max="5" width="6.28515625" style="3" customWidth="1"/>
    <col min="6" max="6" width="6.5703125" style="4" customWidth="1"/>
    <col min="7" max="7" width="6.42578125" style="5" customWidth="1"/>
    <col min="8"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D44</f>
        <v>147.69999999999999</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D45</f>
        <v>117.37</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D46</f>
        <v>95.28</v>
      </c>
      <c r="E13" s="86"/>
      <c r="F13" s="87"/>
      <c r="G13" s="289"/>
      <c r="H13" s="87"/>
      <c r="I13" s="88"/>
      <c r="J13" s="87"/>
      <c r="K13" s="289"/>
      <c r="L13" s="72"/>
      <c r="M13" s="72"/>
      <c r="N13" s="72"/>
      <c r="O13" s="72"/>
      <c r="Q13" s="307"/>
    </row>
    <row r="14" spans="1:17" s="89" customFormat="1" ht="25.5" x14ac:dyDescent="0.2">
      <c r="A14" s="152" t="s">
        <v>170</v>
      </c>
      <c r="B14" s="148" t="s">
        <v>109</v>
      </c>
      <c r="C14" s="149" t="s">
        <v>110</v>
      </c>
      <c r="D14" s="150">
        <v>1330.0149999999996</v>
      </c>
      <c r="E14" s="411"/>
      <c r="F14" s="409"/>
      <c r="G14" s="410"/>
      <c r="H14" s="408"/>
      <c r="I14" s="410"/>
      <c r="J14" s="407"/>
      <c r="K14" s="410"/>
      <c r="L14" s="407"/>
      <c r="M14" s="407"/>
      <c r="N14" s="407"/>
      <c r="O14" s="72"/>
    </row>
    <row r="15" spans="1:17" s="89" customFormat="1" ht="51" x14ac:dyDescent="0.2">
      <c r="A15" s="152" t="s">
        <v>171</v>
      </c>
      <c r="B15" s="148" t="s">
        <v>111</v>
      </c>
      <c r="C15" s="149" t="s">
        <v>110</v>
      </c>
      <c r="D15" s="150">
        <v>835.89164473684173</v>
      </c>
      <c r="E15" s="412"/>
      <c r="F15" s="409"/>
      <c r="G15" s="410"/>
      <c r="H15" s="407"/>
      <c r="I15" s="410"/>
      <c r="J15" s="407"/>
      <c r="K15" s="410"/>
      <c r="L15" s="407"/>
      <c r="M15" s="407"/>
      <c r="N15" s="407"/>
      <c r="O15" s="72"/>
    </row>
    <row r="16" spans="1:17" s="89" customFormat="1" ht="38.25" x14ac:dyDescent="0.2">
      <c r="A16" s="152" t="s">
        <v>172</v>
      </c>
      <c r="B16" s="148" t="s">
        <v>112</v>
      </c>
      <c r="C16" s="149" t="s">
        <v>113</v>
      </c>
      <c r="D16" s="150">
        <v>106.25</v>
      </c>
      <c r="E16" s="86"/>
      <c r="F16" s="87"/>
      <c r="G16" s="289"/>
      <c r="H16" s="87"/>
      <c r="I16" s="88"/>
      <c r="J16" s="72"/>
      <c r="K16" s="289"/>
      <c r="L16" s="72"/>
      <c r="M16" s="72"/>
      <c r="N16" s="72"/>
      <c r="O16" s="72"/>
    </row>
    <row r="17" spans="1:17" s="89" customFormat="1" ht="63.75" x14ac:dyDescent="0.2">
      <c r="A17" s="152" t="s">
        <v>173</v>
      </c>
      <c r="B17" s="151" t="s">
        <v>114</v>
      </c>
      <c r="C17" s="149" t="s">
        <v>113</v>
      </c>
      <c r="D17" s="150">
        <v>106.25</v>
      </c>
      <c r="E17" s="86"/>
      <c r="F17" s="87"/>
      <c r="G17" s="289"/>
      <c r="H17" s="87"/>
      <c r="I17" s="88"/>
      <c r="J17" s="87"/>
      <c r="K17" s="289"/>
      <c r="L17" s="72"/>
      <c r="M17" s="72"/>
      <c r="N17" s="72"/>
      <c r="O17" s="72"/>
    </row>
    <row r="18" spans="1:17" s="89" customFormat="1" ht="25.5" x14ac:dyDescent="0.2">
      <c r="A18" s="152" t="s">
        <v>174</v>
      </c>
      <c r="B18" s="148" t="s">
        <v>115</v>
      </c>
      <c r="C18" s="149" t="s">
        <v>113</v>
      </c>
      <c r="D18" s="150">
        <v>552</v>
      </c>
      <c r="E18" s="86"/>
      <c r="F18" s="87"/>
      <c r="G18" s="289"/>
      <c r="H18" s="87"/>
      <c r="I18" s="88"/>
      <c r="J18" s="87"/>
      <c r="K18" s="289"/>
      <c r="L18" s="72"/>
      <c r="M18" s="72"/>
      <c r="N18" s="72"/>
      <c r="O18" s="72"/>
    </row>
    <row r="19" spans="1:17" s="89" customFormat="1" ht="38.25" x14ac:dyDescent="0.2">
      <c r="A19" s="152" t="s">
        <v>175</v>
      </c>
      <c r="B19" s="151" t="s">
        <v>116</v>
      </c>
      <c r="C19" s="149" t="s">
        <v>113</v>
      </c>
      <c r="D19" s="150">
        <v>552</v>
      </c>
      <c r="E19" s="292"/>
      <c r="F19" s="87"/>
      <c r="G19" s="289"/>
      <c r="H19" s="87"/>
      <c r="I19" s="289"/>
      <c r="J19" s="72"/>
      <c r="K19" s="289"/>
      <c r="L19" s="72"/>
      <c r="M19" s="72"/>
      <c r="N19" s="72"/>
      <c r="O19" s="72"/>
    </row>
    <row r="20" spans="1:17" s="89" customFormat="1" ht="14.25" x14ac:dyDescent="0.2">
      <c r="A20" s="152" t="s">
        <v>176</v>
      </c>
      <c r="B20" s="148" t="s">
        <v>117</v>
      </c>
      <c r="C20" s="149" t="s">
        <v>113</v>
      </c>
      <c r="D20" s="150">
        <v>175</v>
      </c>
      <c r="E20" s="292"/>
      <c r="F20" s="87"/>
      <c r="G20" s="289"/>
      <c r="H20" s="72"/>
      <c r="I20" s="289"/>
      <c r="J20" s="72"/>
      <c r="K20" s="289"/>
      <c r="L20" s="72"/>
      <c r="M20" s="72"/>
      <c r="N20" s="72"/>
      <c r="O20" s="72"/>
    </row>
    <row r="21" spans="1:17" s="89" customFormat="1" ht="38.25" x14ac:dyDescent="0.2">
      <c r="A21" s="152" t="s">
        <v>177</v>
      </c>
      <c r="B21" s="151" t="s">
        <v>574</v>
      </c>
      <c r="C21" s="149" t="s">
        <v>113</v>
      </c>
      <c r="D21" s="150">
        <v>175</v>
      </c>
      <c r="E21" s="86"/>
      <c r="F21" s="87"/>
      <c r="G21" s="289"/>
      <c r="H21" s="87"/>
      <c r="I21" s="88"/>
      <c r="J21" s="87"/>
      <c r="K21" s="289"/>
      <c r="L21" s="72"/>
      <c r="M21" s="72"/>
      <c r="N21" s="72"/>
      <c r="O21" s="72"/>
    </row>
    <row r="22" spans="1:17" ht="38.25" x14ac:dyDescent="0.2">
      <c r="A22" s="152" t="s">
        <v>178</v>
      </c>
      <c r="B22" s="148" t="s">
        <v>118</v>
      </c>
      <c r="C22" s="149" t="s">
        <v>108</v>
      </c>
      <c r="D22" s="153">
        <v>360.35</v>
      </c>
      <c r="E22" s="292"/>
      <c r="F22" s="87"/>
      <c r="G22" s="289"/>
      <c r="H22" s="72"/>
      <c r="I22" s="289"/>
      <c r="J22" s="72"/>
      <c r="K22" s="289"/>
      <c r="L22" s="72"/>
      <c r="M22" s="72"/>
      <c r="N22" s="72"/>
      <c r="O22" s="72"/>
    </row>
    <row r="23" spans="1:17" ht="25.5" x14ac:dyDescent="0.2">
      <c r="A23" s="152" t="s">
        <v>179</v>
      </c>
      <c r="B23" s="148" t="s">
        <v>119</v>
      </c>
      <c r="C23" s="149" t="s">
        <v>110</v>
      </c>
      <c r="D23" s="150">
        <v>81.078749999999999</v>
      </c>
      <c r="E23" s="291"/>
      <c r="F23" s="87"/>
      <c r="G23" s="289"/>
      <c r="H23" s="72"/>
      <c r="I23" s="289"/>
      <c r="J23" s="72"/>
      <c r="K23" s="289"/>
      <c r="L23" s="72"/>
      <c r="M23" s="72"/>
      <c r="N23" s="72"/>
      <c r="O23" s="72"/>
    </row>
    <row r="24" spans="1:17" ht="14.25" x14ac:dyDescent="0.2">
      <c r="A24" s="152" t="s">
        <v>180</v>
      </c>
      <c r="B24" s="148" t="s">
        <v>120</v>
      </c>
      <c r="C24" s="149" t="s">
        <v>110</v>
      </c>
      <c r="D24" s="150">
        <v>162.1575</v>
      </c>
      <c r="E24" s="291"/>
      <c r="F24" s="87"/>
      <c r="G24" s="289"/>
      <c r="H24" s="72"/>
      <c r="I24" s="289"/>
      <c r="J24" s="72"/>
      <c r="K24" s="289"/>
      <c r="L24" s="72"/>
      <c r="M24" s="72"/>
      <c r="N24" s="72"/>
      <c r="O24" s="72"/>
    </row>
    <row r="25" spans="1:17" ht="51" x14ac:dyDescent="0.2">
      <c r="A25" s="152" t="s">
        <v>181</v>
      </c>
      <c r="B25" s="154" t="s">
        <v>121</v>
      </c>
      <c r="C25" s="149" t="s">
        <v>110</v>
      </c>
      <c r="D25" s="217">
        <v>6.375</v>
      </c>
      <c r="E25" s="292"/>
      <c r="F25" s="72"/>
      <c r="G25" s="289"/>
      <c r="H25" s="72"/>
      <c r="I25" s="289"/>
      <c r="J25" s="72"/>
      <c r="K25" s="289"/>
      <c r="L25" s="72"/>
      <c r="M25" s="72"/>
      <c r="N25" s="72"/>
      <c r="O25" s="72"/>
    </row>
    <row r="26" spans="1:17" x14ac:dyDescent="0.2">
      <c r="A26" s="152" t="s">
        <v>182</v>
      </c>
      <c r="B26" s="154" t="s">
        <v>122</v>
      </c>
      <c r="C26" s="149" t="s">
        <v>108</v>
      </c>
      <c r="D26" s="150">
        <v>360.35</v>
      </c>
      <c r="E26" s="85"/>
      <c r="F26" s="87"/>
      <c r="G26" s="289"/>
      <c r="H26" s="87"/>
      <c r="I26" s="289"/>
      <c r="J26" s="72"/>
      <c r="K26" s="289"/>
      <c r="L26" s="72"/>
      <c r="M26" s="72"/>
      <c r="N26" s="72"/>
      <c r="O26" s="72"/>
    </row>
    <row r="27" spans="1:17" x14ac:dyDescent="0.2">
      <c r="A27" s="18"/>
      <c r="B27" s="156" t="s">
        <v>123</v>
      </c>
      <c r="C27" s="156"/>
      <c r="D27" s="157"/>
      <c r="E27" s="25"/>
      <c r="F27" s="31"/>
      <c r="G27" s="33"/>
      <c r="H27" s="35"/>
      <c r="I27" s="33"/>
      <c r="J27" s="35"/>
      <c r="K27" s="33"/>
      <c r="L27" s="35"/>
      <c r="M27" s="33"/>
      <c r="N27" s="35"/>
      <c r="O27" s="41"/>
    </row>
    <row r="28" spans="1:17" s="89" customFormat="1" ht="25.5" x14ac:dyDescent="0.2">
      <c r="A28" s="152" t="s">
        <v>183</v>
      </c>
      <c r="B28" s="155" t="s">
        <v>684</v>
      </c>
      <c r="C28" s="207" t="s">
        <v>108</v>
      </c>
      <c r="D28" s="216">
        <f>D47</f>
        <v>55.68</v>
      </c>
      <c r="E28" s="86"/>
      <c r="F28" s="87"/>
      <c r="G28" s="289"/>
      <c r="H28" s="87"/>
      <c r="I28" s="88"/>
      <c r="J28" s="87"/>
      <c r="K28" s="289"/>
      <c r="L28" s="72"/>
      <c r="M28" s="72"/>
      <c r="N28" s="72"/>
      <c r="O28" s="72"/>
      <c r="Q28" s="307"/>
    </row>
    <row r="29" spans="1:17" ht="25.5" x14ac:dyDescent="0.2">
      <c r="A29" s="152" t="s">
        <v>184</v>
      </c>
      <c r="B29" s="148" t="s">
        <v>109</v>
      </c>
      <c r="C29" s="149" t="s">
        <v>110</v>
      </c>
      <c r="D29" s="150">
        <v>158.68799999999999</v>
      </c>
      <c r="E29" s="417"/>
      <c r="F29" s="415"/>
      <c r="G29" s="416"/>
      <c r="H29" s="414"/>
      <c r="I29" s="416"/>
      <c r="J29" s="413"/>
      <c r="K29" s="416"/>
      <c r="L29" s="413"/>
      <c r="M29" s="413"/>
      <c r="N29" s="413"/>
      <c r="O29" s="72"/>
    </row>
    <row r="30" spans="1:17" ht="51" x14ac:dyDescent="0.2">
      <c r="A30" s="152" t="s">
        <v>185</v>
      </c>
      <c r="B30" s="148" t="s">
        <v>111</v>
      </c>
      <c r="C30" s="149" t="s">
        <v>110</v>
      </c>
      <c r="D30" s="150">
        <v>82.301849999999988</v>
      </c>
      <c r="E30" s="418"/>
      <c r="F30" s="415"/>
      <c r="G30" s="416"/>
      <c r="H30" s="413"/>
      <c r="I30" s="416"/>
      <c r="J30" s="413"/>
      <c r="K30" s="416"/>
      <c r="L30" s="413"/>
      <c r="M30" s="413"/>
      <c r="N30" s="413"/>
      <c r="O30" s="72"/>
    </row>
    <row r="31" spans="1:17" ht="38.25" x14ac:dyDescent="0.2">
      <c r="A31" s="152" t="s">
        <v>186</v>
      </c>
      <c r="B31" s="148" t="s">
        <v>276</v>
      </c>
      <c r="C31" s="149" t="s">
        <v>113</v>
      </c>
      <c r="D31" s="150">
        <v>39.200000000000003</v>
      </c>
      <c r="E31" s="86"/>
      <c r="F31" s="87"/>
      <c r="G31" s="289"/>
      <c r="H31" s="87"/>
      <c r="I31" s="88"/>
      <c r="J31" s="72"/>
      <c r="K31" s="289"/>
      <c r="L31" s="72"/>
      <c r="M31" s="72"/>
      <c r="N31" s="72"/>
      <c r="O31" s="72"/>
    </row>
    <row r="32" spans="1:17" ht="51" x14ac:dyDescent="0.2">
      <c r="A32" s="152" t="s">
        <v>187</v>
      </c>
      <c r="B32" s="151" t="s">
        <v>277</v>
      </c>
      <c r="C32" s="149" t="s">
        <v>127</v>
      </c>
      <c r="D32" s="150">
        <v>39.200000000000003</v>
      </c>
      <c r="E32" s="86"/>
      <c r="F32" s="87"/>
      <c r="G32" s="289"/>
      <c r="H32" s="87"/>
      <c r="I32" s="88"/>
      <c r="J32" s="87"/>
      <c r="K32" s="289"/>
      <c r="L32" s="72"/>
      <c r="M32" s="72"/>
      <c r="N32" s="72"/>
      <c r="O32" s="72"/>
    </row>
    <row r="33" spans="1:15" ht="25.5" x14ac:dyDescent="0.2">
      <c r="A33" s="152" t="s">
        <v>188</v>
      </c>
      <c r="B33" s="148" t="s">
        <v>278</v>
      </c>
      <c r="C33" s="149" t="s">
        <v>113</v>
      </c>
      <c r="D33" s="150">
        <v>3</v>
      </c>
      <c r="E33" s="86"/>
      <c r="F33" s="87"/>
      <c r="G33" s="289"/>
      <c r="H33" s="87"/>
      <c r="I33" s="88"/>
      <c r="J33" s="87"/>
      <c r="K33" s="289"/>
      <c r="L33" s="72"/>
      <c r="M33" s="72"/>
      <c r="N33" s="72"/>
      <c r="O33" s="72"/>
    </row>
    <row r="34" spans="1:15" ht="38.25" x14ac:dyDescent="0.2">
      <c r="A34" s="152" t="s">
        <v>189</v>
      </c>
      <c r="B34" s="151" t="s">
        <v>279</v>
      </c>
      <c r="C34" s="149" t="s">
        <v>113</v>
      </c>
      <c r="D34" s="150">
        <v>3</v>
      </c>
      <c r="E34" s="292"/>
      <c r="F34" s="87"/>
      <c r="G34" s="289"/>
      <c r="H34" s="87"/>
      <c r="I34" s="289"/>
      <c r="J34" s="72"/>
      <c r="K34" s="289"/>
      <c r="L34" s="72"/>
      <c r="M34" s="72"/>
      <c r="N34" s="72"/>
      <c r="O34" s="72"/>
    </row>
    <row r="35" spans="1:15" ht="25.5" x14ac:dyDescent="0.2">
      <c r="A35" s="152" t="s">
        <v>190</v>
      </c>
      <c r="B35" s="148" t="s">
        <v>124</v>
      </c>
      <c r="C35" s="149" t="s">
        <v>113</v>
      </c>
      <c r="D35" s="150">
        <v>15.600000000000001</v>
      </c>
      <c r="E35" s="292"/>
      <c r="F35" s="87"/>
      <c r="G35" s="289"/>
      <c r="H35" s="87"/>
      <c r="I35" s="289"/>
      <c r="J35" s="72"/>
      <c r="K35" s="289"/>
      <c r="L35" s="72"/>
      <c r="M35" s="72"/>
      <c r="N35" s="72"/>
      <c r="O35" s="72"/>
    </row>
    <row r="36" spans="1:15" ht="38.25" x14ac:dyDescent="0.2">
      <c r="A36" s="152" t="s">
        <v>191</v>
      </c>
      <c r="B36" s="151" t="s">
        <v>125</v>
      </c>
      <c r="C36" s="149" t="s">
        <v>113</v>
      </c>
      <c r="D36" s="150">
        <v>15.600000000000001</v>
      </c>
      <c r="E36" s="86"/>
      <c r="F36" s="87"/>
      <c r="G36" s="289"/>
      <c r="H36" s="87"/>
      <c r="I36" s="88"/>
      <c r="J36" s="87"/>
      <c r="K36" s="289"/>
      <c r="L36" s="72"/>
      <c r="M36" s="72"/>
      <c r="N36" s="72"/>
      <c r="O36" s="72"/>
    </row>
    <row r="37" spans="1:15" ht="25.5" x14ac:dyDescent="0.2">
      <c r="A37" s="152" t="s">
        <v>192</v>
      </c>
      <c r="B37" s="148" t="s">
        <v>126</v>
      </c>
      <c r="C37" s="149" t="s">
        <v>127</v>
      </c>
      <c r="D37" s="150">
        <v>49.275000000000006</v>
      </c>
      <c r="E37" s="292"/>
      <c r="F37" s="87"/>
      <c r="G37" s="289"/>
      <c r="H37" s="72"/>
      <c r="I37" s="289"/>
      <c r="J37" s="72"/>
      <c r="K37" s="289"/>
      <c r="L37" s="72"/>
      <c r="M37" s="72"/>
      <c r="N37" s="72"/>
      <c r="O37" s="72"/>
    </row>
    <row r="38" spans="1:15" ht="38.25" x14ac:dyDescent="0.2">
      <c r="A38" s="152" t="s">
        <v>310</v>
      </c>
      <c r="B38" s="151" t="s">
        <v>573</v>
      </c>
      <c r="C38" s="149" t="s">
        <v>113</v>
      </c>
      <c r="D38" s="150">
        <v>49.275000000000006</v>
      </c>
      <c r="E38" s="86"/>
      <c r="F38" s="87"/>
      <c r="G38" s="289"/>
      <c r="H38" s="87"/>
      <c r="I38" s="88"/>
      <c r="J38" s="87"/>
      <c r="K38" s="289"/>
      <c r="L38" s="72"/>
      <c r="M38" s="72"/>
      <c r="N38" s="72"/>
      <c r="O38" s="72"/>
    </row>
    <row r="39" spans="1:15" ht="38.25" x14ac:dyDescent="0.2">
      <c r="A39" s="152" t="s">
        <v>311</v>
      </c>
      <c r="B39" s="148" t="s">
        <v>118</v>
      </c>
      <c r="C39" s="149" t="s">
        <v>108</v>
      </c>
      <c r="D39" s="150">
        <v>55.68</v>
      </c>
      <c r="E39" s="292"/>
      <c r="F39" s="87"/>
      <c r="G39" s="289"/>
      <c r="H39" s="72"/>
      <c r="I39" s="289"/>
      <c r="J39" s="72"/>
      <c r="K39" s="289"/>
      <c r="L39" s="72"/>
      <c r="M39" s="72"/>
      <c r="N39" s="72"/>
      <c r="O39" s="72"/>
    </row>
    <row r="40" spans="1:15" ht="25.5" x14ac:dyDescent="0.2">
      <c r="A40" s="152" t="s">
        <v>312</v>
      </c>
      <c r="B40" s="148" t="s">
        <v>119</v>
      </c>
      <c r="C40" s="149" t="s">
        <v>110</v>
      </c>
      <c r="D40" s="150">
        <v>12.527999999999999</v>
      </c>
      <c r="E40" s="291"/>
      <c r="F40" s="87"/>
      <c r="G40" s="289"/>
      <c r="H40" s="72"/>
      <c r="I40" s="289"/>
      <c r="J40" s="72"/>
      <c r="K40" s="289"/>
      <c r="L40" s="72"/>
      <c r="M40" s="72"/>
      <c r="N40" s="72"/>
      <c r="O40" s="72"/>
    </row>
    <row r="41" spans="1:15" ht="14.25" x14ac:dyDescent="0.2">
      <c r="A41" s="152" t="s">
        <v>313</v>
      </c>
      <c r="B41" s="148" t="s">
        <v>120</v>
      </c>
      <c r="C41" s="149" t="s">
        <v>110</v>
      </c>
      <c r="D41" s="150">
        <v>25.055999999999997</v>
      </c>
      <c r="E41" s="291"/>
      <c r="F41" s="87"/>
      <c r="G41" s="289"/>
      <c r="H41" s="72"/>
      <c r="I41" s="289"/>
      <c r="J41" s="72"/>
      <c r="K41" s="289"/>
      <c r="L41" s="72"/>
      <c r="M41" s="72"/>
      <c r="N41" s="72"/>
      <c r="O41" s="72"/>
    </row>
    <row r="42" spans="1:15" ht="51" x14ac:dyDescent="0.2">
      <c r="A42" s="152" t="s">
        <v>314</v>
      </c>
      <c r="B42" s="154" t="s">
        <v>121</v>
      </c>
      <c r="C42" s="149" t="s">
        <v>110</v>
      </c>
      <c r="D42" s="150">
        <v>2.3519999999999999</v>
      </c>
      <c r="E42" s="292"/>
      <c r="F42" s="72"/>
      <c r="G42" s="289"/>
      <c r="H42" s="72"/>
      <c r="I42" s="289"/>
      <c r="J42" s="72"/>
      <c r="K42" s="289"/>
      <c r="L42" s="72"/>
      <c r="M42" s="72"/>
      <c r="N42" s="72"/>
      <c r="O42" s="72"/>
    </row>
    <row r="43" spans="1:15" s="116" customFormat="1" x14ac:dyDescent="0.2">
      <c r="A43" s="139">
        <v>2</v>
      </c>
      <c r="B43" s="145" t="s">
        <v>128</v>
      </c>
      <c r="C43" s="158"/>
      <c r="D43" s="146"/>
      <c r="E43" s="140"/>
      <c r="F43" s="141"/>
      <c r="G43" s="142"/>
      <c r="H43" s="143"/>
      <c r="I43" s="142"/>
      <c r="J43" s="143"/>
      <c r="K43" s="142"/>
      <c r="L43" s="143"/>
      <c r="M43" s="142"/>
      <c r="N43" s="143"/>
      <c r="O43" s="144"/>
    </row>
    <row r="44" spans="1:15" s="126" customFormat="1" ht="51" x14ac:dyDescent="0.2">
      <c r="A44" s="119" t="s">
        <v>193</v>
      </c>
      <c r="B44" s="159" t="s">
        <v>262</v>
      </c>
      <c r="C44" s="160" t="s">
        <v>108</v>
      </c>
      <c r="D44" s="153">
        <v>147.69999999999999</v>
      </c>
      <c r="E44" s="292"/>
      <c r="F44" s="72"/>
      <c r="G44" s="289"/>
      <c r="H44" s="87"/>
      <c r="I44" s="289"/>
      <c r="J44" s="87"/>
      <c r="K44" s="289"/>
      <c r="L44" s="72"/>
      <c r="M44" s="72"/>
      <c r="N44" s="72"/>
      <c r="O44" s="72"/>
    </row>
    <row r="45" spans="1:15" s="126" customFormat="1" ht="51" x14ac:dyDescent="0.2">
      <c r="A45" s="119" t="s">
        <v>194</v>
      </c>
      <c r="B45" s="159" t="s">
        <v>263</v>
      </c>
      <c r="C45" s="160" t="s">
        <v>108</v>
      </c>
      <c r="D45" s="153">
        <v>117.37</v>
      </c>
      <c r="E45" s="292"/>
      <c r="F45" s="72"/>
      <c r="G45" s="289"/>
      <c r="H45" s="87"/>
      <c r="I45" s="289"/>
      <c r="J45" s="87"/>
      <c r="K45" s="289"/>
      <c r="L45" s="72"/>
      <c r="M45" s="72"/>
      <c r="N45" s="72"/>
      <c r="O45" s="72"/>
    </row>
    <row r="46" spans="1:15" s="126" customFormat="1" ht="51" x14ac:dyDescent="0.2">
      <c r="A46" s="119" t="s">
        <v>195</v>
      </c>
      <c r="B46" s="159" t="s">
        <v>264</v>
      </c>
      <c r="C46" s="160" t="s">
        <v>108</v>
      </c>
      <c r="D46" s="153">
        <v>95.28</v>
      </c>
      <c r="E46" s="292"/>
      <c r="F46" s="72"/>
      <c r="G46" s="289"/>
      <c r="H46" s="87"/>
      <c r="I46" s="289"/>
      <c r="J46" s="87"/>
      <c r="K46" s="289"/>
      <c r="L46" s="72"/>
      <c r="M46" s="72"/>
      <c r="N46" s="72"/>
      <c r="O46" s="72"/>
    </row>
    <row r="47" spans="1:15" s="126" customFormat="1" ht="51" x14ac:dyDescent="0.2">
      <c r="A47" s="119" t="s">
        <v>196</v>
      </c>
      <c r="B47" s="159" t="s">
        <v>269</v>
      </c>
      <c r="C47" s="160" t="s">
        <v>108</v>
      </c>
      <c r="D47" s="153">
        <v>55.68</v>
      </c>
      <c r="E47" s="292"/>
      <c r="F47" s="72"/>
      <c r="G47" s="289"/>
      <c r="H47" s="87"/>
      <c r="I47" s="289"/>
      <c r="J47" s="87"/>
      <c r="K47" s="289"/>
      <c r="L47" s="72"/>
      <c r="M47" s="72"/>
      <c r="N47" s="72"/>
      <c r="O47" s="72"/>
    </row>
    <row r="48" spans="1:15" s="126" customFormat="1" ht="38.25" x14ac:dyDescent="0.2">
      <c r="A48" s="119" t="s">
        <v>197</v>
      </c>
      <c r="B48" s="161" t="s">
        <v>141</v>
      </c>
      <c r="C48" s="160" t="s">
        <v>26</v>
      </c>
      <c r="D48" s="162">
        <v>7</v>
      </c>
      <c r="E48" s="292"/>
      <c r="F48" s="72"/>
      <c r="G48" s="289"/>
      <c r="H48" s="87"/>
      <c r="I48" s="289"/>
      <c r="J48" s="87"/>
      <c r="K48" s="289"/>
      <c r="L48" s="72"/>
      <c r="M48" s="72"/>
      <c r="N48" s="72"/>
      <c r="O48" s="72"/>
    </row>
    <row r="49" spans="1:15" s="126" customFormat="1" ht="38.25" x14ac:dyDescent="0.2">
      <c r="A49" s="119" t="s">
        <v>198</v>
      </c>
      <c r="B49" s="161" t="s">
        <v>142</v>
      </c>
      <c r="C49" s="160" t="s">
        <v>26</v>
      </c>
      <c r="D49" s="162">
        <v>4</v>
      </c>
      <c r="E49" s="292"/>
      <c r="F49" s="72"/>
      <c r="G49" s="289"/>
      <c r="H49" s="87"/>
      <c r="I49" s="289"/>
      <c r="J49" s="87"/>
      <c r="K49" s="289"/>
      <c r="L49" s="72"/>
      <c r="M49" s="72"/>
      <c r="N49" s="72"/>
      <c r="O49" s="72"/>
    </row>
    <row r="50" spans="1:15" s="126" customFormat="1" ht="38.25" x14ac:dyDescent="0.2">
      <c r="A50" s="119" t="s">
        <v>199</v>
      </c>
      <c r="B50" s="161" t="s">
        <v>270</v>
      </c>
      <c r="C50" s="160" t="s">
        <v>26</v>
      </c>
      <c r="D50" s="162">
        <v>4</v>
      </c>
      <c r="E50" s="292"/>
      <c r="F50" s="72"/>
      <c r="G50" s="289"/>
      <c r="H50" s="87"/>
      <c r="I50" s="289"/>
      <c r="J50" s="87"/>
      <c r="K50" s="289"/>
      <c r="L50" s="72"/>
      <c r="M50" s="72"/>
      <c r="N50" s="72"/>
      <c r="O50" s="72"/>
    </row>
    <row r="51" spans="1:15" s="126" customFormat="1" ht="38.25" x14ac:dyDescent="0.2">
      <c r="A51" s="119" t="s">
        <v>200</v>
      </c>
      <c r="B51" s="161" t="s">
        <v>348</v>
      </c>
      <c r="C51" s="160" t="s">
        <v>26</v>
      </c>
      <c r="D51" s="162">
        <v>1</v>
      </c>
      <c r="E51" s="292"/>
      <c r="F51" s="72"/>
      <c r="G51" s="289"/>
      <c r="H51" s="72"/>
      <c r="I51" s="289"/>
      <c r="J51" s="72"/>
      <c r="K51" s="289"/>
      <c r="L51" s="72"/>
      <c r="M51" s="72"/>
      <c r="N51" s="72"/>
      <c r="O51" s="72"/>
    </row>
    <row r="52" spans="1:15" s="126" customFormat="1" ht="25.5" x14ac:dyDescent="0.2">
      <c r="A52" s="119" t="s">
        <v>201</v>
      </c>
      <c r="B52" s="164" t="s">
        <v>220</v>
      </c>
      <c r="C52" s="160" t="s">
        <v>147</v>
      </c>
      <c r="D52" s="200">
        <v>5</v>
      </c>
      <c r="E52" s="292"/>
      <c r="F52" s="72"/>
      <c r="G52" s="289"/>
      <c r="H52" s="87"/>
      <c r="I52" s="289"/>
      <c r="J52" s="87"/>
      <c r="K52" s="289"/>
      <c r="L52" s="72"/>
      <c r="M52" s="72"/>
      <c r="N52" s="72"/>
      <c r="O52" s="72"/>
    </row>
    <row r="53" spans="1:15" s="126" customFormat="1" ht="25.5" x14ac:dyDescent="0.2">
      <c r="A53" s="119" t="s">
        <v>202</v>
      </c>
      <c r="B53" s="164" t="s">
        <v>221</v>
      </c>
      <c r="C53" s="160" t="s">
        <v>147</v>
      </c>
      <c r="D53" s="200">
        <v>1</v>
      </c>
      <c r="E53" s="292"/>
      <c r="F53" s="72"/>
      <c r="G53" s="289"/>
      <c r="H53" s="87"/>
      <c r="I53" s="289"/>
      <c r="J53" s="87"/>
      <c r="K53" s="289"/>
      <c r="L53" s="72"/>
      <c r="M53" s="72"/>
      <c r="N53" s="72"/>
      <c r="O53" s="72"/>
    </row>
    <row r="54" spans="1:15" s="126" customFormat="1" ht="25.5" x14ac:dyDescent="0.2">
      <c r="A54" s="119" t="s">
        <v>203</v>
      </c>
      <c r="B54" s="164" t="s">
        <v>222</v>
      </c>
      <c r="C54" s="160" t="s">
        <v>147</v>
      </c>
      <c r="D54" s="201">
        <v>11</v>
      </c>
      <c r="E54" s="292"/>
      <c r="F54" s="72"/>
      <c r="G54" s="289"/>
      <c r="H54" s="87"/>
      <c r="I54" s="289"/>
      <c r="J54" s="87"/>
      <c r="K54" s="289"/>
      <c r="L54" s="72"/>
      <c r="M54" s="72"/>
      <c r="N54" s="72"/>
      <c r="O54" s="72"/>
    </row>
    <row r="55" spans="1:15" s="126" customFormat="1" x14ac:dyDescent="0.2">
      <c r="A55" s="119" t="s">
        <v>204</v>
      </c>
      <c r="B55" s="179" t="s">
        <v>305</v>
      </c>
      <c r="C55" s="218" t="s">
        <v>108</v>
      </c>
      <c r="D55" s="209">
        <v>2.1</v>
      </c>
      <c r="E55" s="290"/>
      <c r="F55" s="183"/>
      <c r="G55" s="183"/>
      <c r="H55" s="293"/>
      <c r="I55" s="183"/>
      <c r="J55" s="183"/>
      <c r="K55" s="183"/>
      <c r="L55" s="183"/>
      <c r="M55" s="183"/>
      <c r="N55" s="183"/>
      <c r="O55" s="183"/>
    </row>
    <row r="56" spans="1:15" s="126" customFormat="1" x14ac:dyDescent="0.2">
      <c r="A56" s="119" t="s">
        <v>205</v>
      </c>
      <c r="B56" s="194" t="s">
        <v>223</v>
      </c>
      <c r="C56" s="195"/>
      <c r="D56" s="202"/>
      <c r="E56" s="180"/>
      <c r="F56" s="181"/>
      <c r="G56" s="182"/>
      <c r="H56" s="183"/>
      <c r="I56" s="182"/>
      <c r="J56" s="183"/>
      <c r="K56" s="182"/>
      <c r="L56" s="183"/>
      <c r="M56" s="182"/>
      <c r="N56" s="183"/>
      <c r="O56" s="181"/>
    </row>
    <row r="57" spans="1:15" s="126" customFormat="1" x14ac:dyDescent="0.2">
      <c r="A57" s="119" t="s">
        <v>349</v>
      </c>
      <c r="B57" s="161" t="s">
        <v>228</v>
      </c>
      <c r="C57" s="195" t="s">
        <v>147</v>
      </c>
      <c r="D57" s="202">
        <v>3</v>
      </c>
      <c r="E57" s="237"/>
      <c r="F57" s="183"/>
      <c r="G57" s="183"/>
      <c r="H57" s="293"/>
      <c r="I57" s="183"/>
      <c r="J57" s="293"/>
      <c r="K57" s="293"/>
      <c r="L57" s="293"/>
      <c r="M57" s="293"/>
      <c r="N57" s="293"/>
      <c r="O57" s="293"/>
    </row>
    <row r="58" spans="1:15" s="126" customFormat="1" ht="14.25" x14ac:dyDescent="0.2">
      <c r="A58" s="119" t="s">
        <v>350</v>
      </c>
      <c r="B58" s="161" t="s">
        <v>229</v>
      </c>
      <c r="C58" s="195" t="s">
        <v>147</v>
      </c>
      <c r="D58" s="202">
        <v>3</v>
      </c>
      <c r="E58" s="237"/>
      <c r="F58" s="183"/>
      <c r="G58" s="183"/>
      <c r="H58" s="293"/>
      <c r="I58" s="183"/>
      <c r="J58" s="293"/>
      <c r="K58" s="293"/>
      <c r="L58" s="293"/>
      <c r="M58" s="293"/>
      <c r="N58" s="293"/>
      <c r="O58" s="293"/>
    </row>
    <row r="59" spans="1:15" s="126" customFormat="1" x14ac:dyDescent="0.2">
      <c r="A59" s="119" t="s">
        <v>351</v>
      </c>
      <c r="B59" s="161" t="s">
        <v>230</v>
      </c>
      <c r="C59" s="197" t="s">
        <v>108</v>
      </c>
      <c r="D59" s="203">
        <v>5.0199999999999996</v>
      </c>
      <c r="E59" s="290"/>
      <c r="F59" s="183"/>
      <c r="G59" s="183"/>
      <c r="H59" s="293"/>
      <c r="I59" s="183"/>
      <c r="J59" s="183"/>
      <c r="K59" s="183"/>
      <c r="L59" s="183"/>
      <c r="M59" s="293"/>
      <c r="N59" s="183"/>
      <c r="O59" s="183"/>
    </row>
    <row r="60" spans="1:15" s="126" customFormat="1" x14ac:dyDescent="0.2">
      <c r="A60" s="119" t="s">
        <v>352</v>
      </c>
      <c r="B60" s="164" t="s">
        <v>227</v>
      </c>
      <c r="C60" s="160" t="s">
        <v>147</v>
      </c>
      <c r="D60" s="202">
        <v>17</v>
      </c>
      <c r="E60" s="290"/>
      <c r="F60" s="183"/>
      <c r="G60" s="183"/>
      <c r="H60" s="293"/>
      <c r="I60" s="183"/>
      <c r="J60" s="183"/>
      <c r="K60" s="183"/>
      <c r="L60" s="183"/>
      <c r="M60" s="183"/>
      <c r="N60" s="183"/>
      <c r="O60" s="183"/>
    </row>
    <row r="61" spans="1:15" s="126" customFormat="1" x14ac:dyDescent="0.2">
      <c r="A61" s="119" t="s">
        <v>206</v>
      </c>
      <c r="B61" s="164" t="s">
        <v>146</v>
      </c>
      <c r="C61" s="160" t="s">
        <v>147</v>
      </c>
      <c r="D61" s="165">
        <v>16</v>
      </c>
      <c r="E61" s="180"/>
      <c r="F61" s="181"/>
      <c r="G61" s="182"/>
      <c r="H61" s="183"/>
      <c r="I61" s="182"/>
      <c r="J61" s="183"/>
      <c r="K61" s="182"/>
      <c r="L61" s="183"/>
      <c r="M61" s="182"/>
      <c r="N61" s="183"/>
      <c r="O61" s="181"/>
    </row>
    <row r="62" spans="1:15" s="126" customFormat="1" ht="25.5" x14ac:dyDescent="0.2">
      <c r="A62" s="119" t="s">
        <v>207</v>
      </c>
      <c r="B62" s="155" t="s">
        <v>148</v>
      </c>
      <c r="C62" s="166" t="s">
        <v>147</v>
      </c>
      <c r="D62" s="163">
        <v>11</v>
      </c>
      <c r="E62" s="180"/>
      <c r="F62" s="181"/>
      <c r="G62" s="182"/>
      <c r="H62" s="183"/>
      <c r="I62" s="182"/>
      <c r="J62" s="183"/>
      <c r="K62" s="182"/>
      <c r="L62" s="183"/>
      <c r="M62" s="182"/>
      <c r="N62" s="183"/>
      <c r="O62" s="181"/>
    </row>
    <row r="63" spans="1:15" s="126" customFormat="1" x14ac:dyDescent="0.2">
      <c r="A63" s="119" t="s">
        <v>208</v>
      </c>
      <c r="B63" s="155" t="s">
        <v>149</v>
      </c>
      <c r="C63" s="166" t="s">
        <v>147</v>
      </c>
      <c r="D63" s="163">
        <v>11</v>
      </c>
      <c r="E63" s="180"/>
      <c r="F63" s="181"/>
      <c r="G63" s="182"/>
      <c r="H63" s="183"/>
      <c r="I63" s="182"/>
      <c r="J63" s="183"/>
      <c r="K63" s="182"/>
      <c r="L63" s="183"/>
      <c r="M63" s="182"/>
      <c r="N63" s="183"/>
      <c r="O63" s="181"/>
    </row>
    <row r="64" spans="1:15" s="126" customFormat="1" x14ac:dyDescent="0.2">
      <c r="A64" s="119" t="s">
        <v>209</v>
      </c>
      <c r="B64" s="167" t="s">
        <v>150</v>
      </c>
      <c r="C64" s="166" t="s">
        <v>108</v>
      </c>
      <c r="D64" s="153">
        <v>416.03000000000003</v>
      </c>
      <c r="E64" s="180"/>
      <c r="F64" s="181"/>
      <c r="G64" s="182"/>
      <c r="H64" s="183"/>
      <c r="I64" s="182"/>
      <c r="J64" s="183"/>
      <c r="K64" s="182"/>
      <c r="L64" s="183"/>
      <c r="M64" s="182"/>
      <c r="N64" s="183"/>
      <c r="O64" s="181"/>
    </row>
    <row r="65" spans="1:15" s="126" customFormat="1" ht="22.5" customHeight="1" x14ac:dyDescent="0.2">
      <c r="A65" s="119" t="s">
        <v>210</v>
      </c>
      <c r="B65" s="155" t="s">
        <v>151</v>
      </c>
      <c r="C65" s="166" t="s">
        <v>108</v>
      </c>
      <c r="D65" s="153">
        <v>360.35</v>
      </c>
      <c r="E65" s="180"/>
      <c r="F65" s="181"/>
      <c r="G65" s="182"/>
      <c r="H65" s="183"/>
      <c r="I65" s="182"/>
      <c r="J65" s="183"/>
      <c r="K65" s="182"/>
      <c r="L65" s="183"/>
      <c r="M65" s="182"/>
      <c r="N65" s="183"/>
      <c r="O65" s="181"/>
    </row>
    <row r="66" spans="1:15" s="126" customFormat="1" ht="18.75" customHeight="1" x14ac:dyDescent="0.2">
      <c r="A66" s="119" t="s">
        <v>211</v>
      </c>
      <c r="B66" s="155" t="s">
        <v>152</v>
      </c>
      <c r="C66" s="166" t="s">
        <v>108</v>
      </c>
      <c r="D66" s="153">
        <v>360.35</v>
      </c>
      <c r="E66" s="180"/>
      <c r="F66" s="181"/>
      <c r="G66" s="182"/>
      <c r="H66" s="183"/>
      <c r="I66" s="182"/>
      <c r="J66" s="183"/>
      <c r="K66" s="182"/>
      <c r="L66" s="183"/>
      <c r="M66" s="182"/>
      <c r="N66" s="183"/>
      <c r="O66" s="181"/>
    </row>
    <row r="67" spans="1:15" s="126" customFormat="1" ht="72.75" customHeight="1" x14ac:dyDescent="0.2">
      <c r="A67" s="119" t="s">
        <v>212</v>
      </c>
      <c r="B67" s="155" t="s">
        <v>670</v>
      </c>
      <c r="C67" s="166" t="s">
        <v>147</v>
      </c>
      <c r="D67" s="163">
        <v>11</v>
      </c>
      <c r="E67" s="292"/>
      <c r="F67" s="183"/>
      <c r="G67" s="289"/>
      <c r="H67" s="72"/>
      <c r="I67" s="289"/>
      <c r="J67" s="87"/>
      <c r="K67" s="289"/>
      <c r="L67" s="72"/>
      <c r="M67" s="72"/>
      <c r="N67" s="72"/>
      <c r="O67" s="72"/>
    </row>
    <row r="68" spans="1:15" s="126" customFormat="1" ht="65.25" customHeight="1" x14ac:dyDescent="0.2">
      <c r="A68" s="119" t="s">
        <v>213</v>
      </c>
      <c r="B68" s="155" t="s">
        <v>153</v>
      </c>
      <c r="C68" s="166" t="s">
        <v>147</v>
      </c>
      <c r="D68" s="163">
        <v>2</v>
      </c>
      <c r="E68" s="292"/>
      <c r="F68" s="183"/>
      <c r="G68" s="289"/>
      <c r="H68" s="72"/>
      <c r="I68" s="289"/>
      <c r="J68" s="87"/>
      <c r="K68" s="289"/>
      <c r="L68" s="72"/>
      <c r="M68" s="72"/>
      <c r="N68" s="72"/>
      <c r="O68" s="72"/>
    </row>
    <row r="69" spans="1:15" s="126" customFormat="1" ht="44.25" customHeight="1" x14ac:dyDescent="0.2">
      <c r="A69" s="119" t="s">
        <v>214</v>
      </c>
      <c r="B69" s="155" t="s">
        <v>154</v>
      </c>
      <c r="C69" s="166" t="s">
        <v>155</v>
      </c>
      <c r="D69" s="163">
        <v>1</v>
      </c>
      <c r="E69" s="291"/>
      <c r="F69" s="183"/>
      <c r="G69" s="289"/>
      <c r="H69" s="87"/>
      <c r="I69" s="289"/>
      <c r="J69" s="87"/>
      <c r="K69" s="289"/>
      <c r="L69" s="72"/>
      <c r="M69" s="72"/>
      <c r="N69" s="72"/>
      <c r="O69" s="72"/>
    </row>
    <row r="70" spans="1:15" s="71" customFormat="1" x14ac:dyDescent="0.2">
      <c r="A70" s="64"/>
      <c r="B70" s="65"/>
      <c r="C70" s="66"/>
      <c r="D70" s="67"/>
      <c r="E70" s="68"/>
      <c r="F70" s="69"/>
      <c r="G70" s="70"/>
      <c r="H70" s="69"/>
      <c r="I70" s="70"/>
      <c r="J70" s="69"/>
      <c r="K70" s="70"/>
      <c r="L70" s="69"/>
      <c r="M70" s="70"/>
      <c r="N70" s="69"/>
      <c r="O70" s="69"/>
    </row>
    <row r="71" spans="1:15" s="42" customFormat="1" x14ac:dyDescent="0.2">
      <c r="A71" s="43"/>
      <c r="B71" s="23" t="s">
        <v>0</v>
      </c>
      <c r="C71" s="44"/>
      <c r="D71" s="43"/>
      <c r="E71" s="45"/>
      <c r="F71" s="46"/>
      <c r="G71" s="48"/>
      <c r="H71" s="47"/>
      <c r="I71" s="48"/>
      <c r="J71" s="47"/>
      <c r="K71" s="48"/>
      <c r="L71" s="47"/>
      <c r="M71" s="48"/>
      <c r="N71" s="47"/>
      <c r="O71" s="73"/>
    </row>
    <row r="72" spans="1:15" x14ac:dyDescent="0.2">
      <c r="J72" s="15" t="s">
        <v>727</v>
      </c>
      <c r="K72" s="14"/>
      <c r="L72" s="14"/>
      <c r="M72" s="14"/>
      <c r="N72" s="14"/>
      <c r="O72" s="49"/>
    </row>
    <row r="73" spans="1:15" x14ac:dyDescent="0.2">
      <c r="J73" s="15" t="s">
        <v>19</v>
      </c>
      <c r="K73" s="50"/>
      <c r="L73" s="50"/>
      <c r="M73" s="50"/>
      <c r="N73" s="50"/>
      <c r="O73" s="51"/>
    </row>
    <row r="74" spans="1:15" x14ac:dyDescent="0.2">
      <c r="J74" s="15"/>
      <c r="K74" s="74"/>
      <c r="L74" s="74"/>
      <c r="M74" s="74"/>
      <c r="N74" s="74"/>
      <c r="O74" s="75"/>
    </row>
    <row r="75" spans="1:15" x14ac:dyDescent="0.2">
      <c r="B75" s="52" t="s">
        <v>24</v>
      </c>
      <c r="E75" s="53"/>
    </row>
    <row r="76" spans="1:15" x14ac:dyDescent="0.2">
      <c r="E76" s="53" t="s">
        <v>724</v>
      </c>
    </row>
    <row r="77" spans="1:15" x14ac:dyDescent="0.2">
      <c r="B77" s="52" t="s">
        <v>25</v>
      </c>
      <c r="E77" s="53"/>
    </row>
    <row r="78" spans="1:15" x14ac:dyDescent="0.2">
      <c r="E7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1-7&amp;"Arial,Bold"&amp;USADZĪVES KANALIZĀCIJA K1 ZAĻĀ IELĀ,</oddHeader>
    <oddFooter>&amp;C&amp;8&amp;P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6"/>
  <sheetViews>
    <sheetView topLeftCell="A64" workbookViewId="0">
      <selection activeCell="G75" sqref="G75"/>
    </sheetView>
  </sheetViews>
  <sheetFormatPr defaultColWidth="9.140625" defaultRowHeight="12.75" x14ac:dyDescent="0.2"/>
  <cols>
    <col min="1" max="1" width="6.5703125" style="3" customWidth="1"/>
    <col min="2" max="2" width="41.5703125" style="1" customWidth="1"/>
    <col min="3" max="3" width="5.42578125" style="2" customWidth="1"/>
    <col min="4" max="4" width="7.28515625" style="3" customWidth="1"/>
    <col min="5" max="5" width="5.140625" style="3" customWidth="1"/>
    <col min="6" max="6" width="5.85546875" style="4" customWidth="1"/>
    <col min="7" max="8" width="6.42578125" style="5" customWidth="1"/>
    <col min="9" max="9" width="6.28515625" style="5" customWidth="1"/>
    <col min="10" max="11" width="8" style="5" customWidth="1"/>
    <col min="12"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685</v>
      </c>
      <c r="C11" s="207" t="s">
        <v>108</v>
      </c>
      <c r="D11" s="216">
        <f>D37</f>
        <v>5.34</v>
      </c>
      <c r="E11" s="86"/>
      <c r="F11" s="87"/>
      <c r="G11" s="289"/>
      <c r="H11" s="87"/>
      <c r="I11" s="88"/>
      <c r="J11" s="87"/>
      <c r="K11" s="289"/>
      <c r="L11" s="72"/>
      <c r="M11" s="72"/>
      <c r="N11" s="72"/>
      <c r="O11" s="72"/>
      <c r="Q11" s="307"/>
    </row>
    <row r="12" spans="1:17" s="89" customFormat="1" ht="25.5" x14ac:dyDescent="0.2">
      <c r="A12" s="152" t="s">
        <v>168</v>
      </c>
      <c r="B12" s="155" t="s">
        <v>686</v>
      </c>
      <c r="C12" s="207" t="s">
        <v>108</v>
      </c>
      <c r="D12" s="216">
        <f>D38</f>
        <v>116.84</v>
      </c>
      <c r="E12" s="86"/>
      <c r="F12" s="87"/>
      <c r="G12" s="289"/>
      <c r="H12" s="87"/>
      <c r="I12" s="88"/>
      <c r="J12" s="87"/>
      <c r="K12" s="289"/>
      <c r="L12" s="72"/>
      <c r="M12" s="72"/>
      <c r="N12" s="72"/>
      <c r="O12" s="72"/>
      <c r="Q12" s="307"/>
    </row>
    <row r="13" spans="1:17" s="89" customFormat="1" ht="25.5" x14ac:dyDescent="0.2">
      <c r="A13" s="152" t="s">
        <v>169</v>
      </c>
      <c r="B13" s="155" t="s">
        <v>687</v>
      </c>
      <c r="C13" s="207" t="s">
        <v>108</v>
      </c>
      <c r="D13" s="216">
        <f>D39</f>
        <v>149.37</v>
      </c>
      <c r="E13" s="86"/>
      <c r="F13" s="87"/>
      <c r="G13" s="289"/>
      <c r="H13" s="87"/>
      <c r="I13" s="88"/>
      <c r="J13" s="87"/>
      <c r="K13" s="289"/>
      <c r="L13" s="72"/>
      <c r="M13" s="72"/>
      <c r="N13" s="72"/>
      <c r="O13" s="72"/>
      <c r="Q13" s="307"/>
    </row>
    <row r="14" spans="1:17" s="89" customFormat="1" ht="25.5" x14ac:dyDescent="0.2">
      <c r="A14" s="152" t="s">
        <v>170</v>
      </c>
      <c r="B14" s="155" t="s">
        <v>688</v>
      </c>
      <c r="C14" s="207" t="s">
        <v>108</v>
      </c>
      <c r="D14" s="216">
        <f>D40</f>
        <v>30.9</v>
      </c>
      <c r="E14" s="86"/>
      <c r="F14" s="87"/>
      <c r="G14" s="289"/>
      <c r="H14" s="87"/>
      <c r="I14" s="88"/>
      <c r="J14" s="87"/>
      <c r="K14" s="289"/>
      <c r="L14" s="72"/>
      <c r="M14" s="72"/>
      <c r="N14" s="72"/>
      <c r="O14" s="72"/>
      <c r="Q14" s="307"/>
    </row>
    <row r="15" spans="1:17" s="89" customFormat="1" ht="25.5" x14ac:dyDescent="0.2">
      <c r="A15" s="152" t="s">
        <v>171</v>
      </c>
      <c r="B15" s="148" t="s">
        <v>109</v>
      </c>
      <c r="C15" s="207" t="s">
        <v>110</v>
      </c>
      <c r="D15" s="150">
        <v>1530.5199999999998</v>
      </c>
      <c r="E15" s="423"/>
      <c r="F15" s="421"/>
      <c r="G15" s="422"/>
      <c r="H15" s="420"/>
      <c r="I15" s="422"/>
      <c r="J15" s="419"/>
      <c r="K15" s="422"/>
      <c r="L15" s="419"/>
      <c r="M15" s="419"/>
      <c r="N15" s="419"/>
      <c r="O15" s="72"/>
    </row>
    <row r="16" spans="1:17" s="89" customFormat="1" ht="51" x14ac:dyDescent="0.2">
      <c r="A16" s="152" t="s">
        <v>172</v>
      </c>
      <c r="B16" s="155" t="s">
        <v>111</v>
      </c>
      <c r="C16" s="207" t="s">
        <v>110</v>
      </c>
      <c r="D16" s="150">
        <v>1130.6859868421052</v>
      </c>
      <c r="E16" s="424"/>
      <c r="F16" s="421"/>
      <c r="G16" s="422"/>
      <c r="H16" s="419"/>
      <c r="I16" s="422"/>
      <c r="J16" s="419"/>
      <c r="K16" s="422"/>
      <c r="L16" s="419"/>
      <c r="M16" s="419"/>
      <c r="N16" s="419"/>
      <c r="O16" s="72"/>
    </row>
    <row r="17" spans="1:17" s="89" customFormat="1" ht="25.5" x14ac:dyDescent="0.2">
      <c r="A17" s="152" t="s">
        <v>173</v>
      </c>
      <c r="B17" s="155" t="s">
        <v>115</v>
      </c>
      <c r="C17" s="207" t="s">
        <v>113</v>
      </c>
      <c r="D17" s="150">
        <v>549.69999999999993</v>
      </c>
      <c r="E17" s="86"/>
      <c r="F17" s="87"/>
      <c r="G17" s="289"/>
      <c r="H17" s="87"/>
      <c r="I17" s="88"/>
      <c r="J17" s="87"/>
      <c r="K17" s="289"/>
      <c r="L17" s="72"/>
      <c r="M17" s="72"/>
      <c r="N17" s="72"/>
      <c r="O17" s="72"/>
    </row>
    <row r="18" spans="1:17" s="89" customFormat="1" ht="38.25" x14ac:dyDescent="0.2">
      <c r="A18" s="152" t="s">
        <v>174</v>
      </c>
      <c r="B18" s="159" t="s">
        <v>116</v>
      </c>
      <c r="C18" s="207" t="s">
        <v>113</v>
      </c>
      <c r="D18" s="150">
        <v>549.69999999999993</v>
      </c>
      <c r="E18" s="292"/>
      <c r="F18" s="87"/>
      <c r="G18" s="289"/>
      <c r="H18" s="87"/>
      <c r="I18" s="289"/>
      <c r="J18" s="72"/>
      <c r="K18" s="289"/>
      <c r="L18" s="72"/>
      <c r="M18" s="72"/>
      <c r="N18" s="72"/>
      <c r="O18" s="72"/>
    </row>
    <row r="19" spans="1:17" s="89" customFormat="1" ht="14.25" x14ac:dyDescent="0.2">
      <c r="A19" s="152" t="s">
        <v>175</v>
      </c>
      <c r="B19" s="155" t="s">
        <v>117</v>
      </c>
      <c r="C19" s="207" t="s">
        <v>113</v>
      </c>
      <c r="D19" s="150">
        <v>152.5</v>
      </c>
      <c r="E19" s="292"/>
      <c r="F19" s="87"/>
      <c r="G19" s="289"/>
      <c r="H19" s="72"/>
      <c r="I19" s="289"/>
      <c r="J19" s="72"/>
      <c r="K19" s="289"/>
      <c r="L19" s="72"/>
      <c r="M19" s="72"/>
      <c r="N19" s="72"/>
      <c r="O19" s="72"/>
    </row>
    <row r="20" spans="1:17" s="89" customFormat="1" ht="38.25" x14ac:dyDescent="0.2">
      <c r="A20" s="152" t="s">
        <v>176</v>
      </c>
      <c r="B20" s="159" t="s">
        <v>574</v>
      </c>
      <c r="C20" s="207" t="s">
        <v>113</v>
      </c>
      <c r="D20" s="150">
        <v>152.5</v>
      </c>
      <c r="E20" s="86"/>
      <c r="F20" s="87"/>
      <c r="G20" s="289"/>
      <c r="H20" s="87"/>
      <c r="I20" s="88"/>
      <c r="J20" s="87"/>
      <c r="K20" s="289"/>
      <c r="L20" s="72"/>
      <c r="M20" s="72"/>
      <c r="N20" s="72"/>
      <c r="O20" s="72"/>
    </row>
    <row r="21" spans="1:17" s="89" customFormat="1" ht="38.25" x14ac:dyDescent="0.2">
      <c r="A21" s="152" t="s">
        <v>177</v>
      </c>
      <c r="B21" s="155" t="s">
        <v>118</v>
      </c>
      <c r="C21" s="207" t="s">
        <v>108</v>
      </c>
      <c r="D21" s="153">
        <v>302.45</v>
      </c>
      <c r="E21" s="292"/>
      <c r="F21" s="87"/>
      <c r="G21" s="289"/>
      <c r="H21" s="72"/>
      <c r="I21" s="289"/>
      <c r="J21" s="72"/>
      <c r="K21" s="289"/>
      <c r="L21" s="72"/>
      <c r="M21" s="72"/>
      <c r="N21" s="72"/>
      <c r="O21" s="72"/>
    </row>
    <row r="22" spans="1:17" ht="25.5" x14ac:dyDescent="0.2">
      <c r="A22" s="152" t="s">
        <v>178</v>
      </c>
      <c r="B22" s="155" t="s">
        <v>119</v>
      </c>
      <c r="C22" s="207" t="s">
        <v>110</v>
      </c>
      <c r="D22" s="150">
        <v>68.051249999999996</v>
      </c>
      <c r="E22" s="291"/>
      <c r="F22" s="87"/>
      <c r="G22" s="289"/>
      <c r="H22" s="72"/>
      <c r="I22" s="289"/>
      <c r="J22" s="72"/>
      <c r="K22" s="289"/>
      <c r="L22" s="72"/>
      <c r="M22" s="72"/>
      <c r="N22" s="72"/>
      <c r="O22" s="72"/>
    </row>
    <row r="23" spans="1:17" ht="14.25" x14ac:dyDescent="0.2">
      <c r="A23" s="152" t="s">
        <v>179</v>
      </c>
      <c r="B23" s="155" t="s">
        <v>120</v>
      </c>
      <c r="C23" s="207" t="s">
        <v>110</v>
      </c>
      <c r="D23" s="150">
        <v>136.10249999999999</v>
      </c>
      <c r="E23" s="291"/>
      <c r="F23" s="87"/>
      <c r="G23" s="289"/>
      <c r="H23" s="72"/>
      <c r="I23" s="289"/>
      <c r="J23" s="72"/>
      <c r="K23" s="289"/>
      <c r="L23" s="72"/>
      <c r="M23" s="72"/>
      <c r="N23" s="72"/>
      <c r="O23" s="72"/>
    </row>
    <row r="24" spans="1:17" x14ac:dyDescent="0.2">
      <c r="A24" s="152" t="s">
        <v>180</v>
      </c>
      <c r="B24" s="154" t="s">
        <v>122</v>
      </c>
      <c r="C24" s="149" t="s">
        <v>108</v>
      </c>
      <c r="D24" s="150">
        <v>302.45</v>
      </c>
      <c r="E24" s="85"/>
      <c r="F24" s="87"/>
      <c r="G24" s="289"/>
      <c r="H24" s="87"/>
      <c r="I24" s="289"/>
      <c r="J24" s="72"/>
      <c r="K24" s="289"/>
      <c r="L24" s="72"/>
      <c r="M24" s="72"/>
      <c r="N24" s="72"/>
      <c r="O24" s="72"/>
    </row>
    <row r="25" spans="1:17" x14ac:dyDescent="0.2">
      <c r="A25" s="18"/>
      <c r="B25" s="156" t="s">
        <v>123</v>
      </c>
      <c r="C25" s="156"/>
      <c r="D25" s="157"/>
      <c r="E25" s="25"/>
      <c r="F25" s="31"/>
      <c r="G25" s="33"/>
      <c r="H25" s="35"/>
      <c r="I25" s="33"/>
      <c r="J25" s="35"/>
      <c r="K25" s="33"/>
      <c r="L25" s="35"/>
      <c r="M25" s="33"/>
      <c r="N25" s="35"/>
      <c r="O25" s="41"/>
    </row>
    <row r="26" spans="1:17" s="89" customFormat="1" ht="25.5" x14ac:dyDescent="0.2">
      <c r="A26" s="152" t="s">
        <v>181</v>
      </c>
      <c r="B26" s="155" t="s">
        <v>684</v>
      </c>
      <c r="C26" s="207" t="s">
        <v>108</v>
      </c>
      <c r="D26" s="216">
        <f>D41</f>
        <v>99.26</v>
      </c>
      <c r="E26" s="86"/>
      <c r="F26" s="87"/>
      <c r="G26" s="289"/>
      <c r="H26" s="87"/>
      <c r="I26" s="88"/>
      <c r="J26" s="87"/>
      <c r="K26" s="289"/>
      <c r="L26" s="72"/>
      <c r="M26" s="72"/>
      <c r="N26" s="72"/>
      <c r="O26" s="72"/>
      <c r="Q26" s="307"/>
    </row>
    <row r="27" spans="1:17" ht="25.5" x14ac:dyDescent="0.2">
      <c r="A27" s="152" t="s">
        <v>182</v>
      </c>
      <c r="B27" s="148" t="s">
        <v>109</v>
      </c>
      <c r="C27" s="207" t="s">
        <v>110</v>
      </c>
      <c r="D27" s="150">
        <v>282.89099999999996</v>
      </c>
      <c r="E27" s="429"/>
      <c r="F27" s="427"/>
      <c r="G27" s="428"/>
      <c r="H27" s="426"/>
      <c r="I27" s="428"/>
      <c r="J27" s="425"/>
      <c r="K27" s="428"/>
      <c r="L27" s="425"/>
      <c r="M27" s="425"/>
      <c r="N27" s="425"/>
      <c r="O27" s="72"/>
    </row>
    <row r="28" spans="1:17" ht="51" x14ac:dyDescent="0.2">
      <c r="A28" s="152" t="s">
        <v>183</v>
      </c>
      <c r="B28" s="155" t="s">
        <v>111</v>
      </c>
      <c r="C28" s="207" t="s">
        <v>110</v>
      </c>
      <c r="D28" s="150">
        <v>147.64049999999997</v>
      </c>
      <c r="E28" s="430"/>
      <c r="F28" s="427"/>
      <c r="G28" s="428"/>
      <c r="H28" s="425"/>
      <c r="I28" s="428"/>
      <c r="J28" s="425"/>
      <c r="K28" s="428"/>
      <c r="L28" s="425"/>
      <c r="M28" s="425"/>
      <c r="N28" s="425"/>
      <c r="O28" s="72"/>
    </row>
    <row r="29" spans="1:17" ht="25.5" x14ac:dyDescent="0.2">
      <c r="A29" s="152" t="s">
        <v>184</v>
      </c>
      <c r="B29" s="155" t="s">
        <v>124</v>
      </c>
      <c r="C29" s="207" t="s">
        <v>113</v>
      </c>
      <c r="D29" s="150">
        <v>99.75</v>
      </c>
      <c r="E29" s="86"/>
      <c r="F29" s="87"/>
      <c r="G29" s="289"/>
      <c r="H29" s="87"/>
      <c r="I29" s="88"/>
      <c r="J29" s="87"/>
      <c r="K29" s="289"/>
      <c r="L29" s="72"/>
      <c r="M29" s="72"/>
      <c r="N29" s="72"/>
      <c r="O29" s="72"/>
    </row>
    <row r="30" spans="1:17" ht="38.25" x14ac:dyDescent="0.2">
      <c r="A30" s="152" t="s">
        <v>185</v>
      </c>
      <c r="B30" s="159" t="s">
        <v>125</v>
      </c>
      <c r="C30" s="207" t="s">
        <v>113</v>
      </c>
      <c r="D30" s="150">
        <v>99.75</v>
      </c>
      <c r="E30" s="292"/>
      <c r="F30" s="87"/>
      <c r="G30" s="289"/>
      <c r="H30" s="87"/>
      <c r="I30" s="289"/>
      <c r="J30" s="72"/>
      <c r="K30" s="289"/>
      <c r="L30" s="72"/>
      <c r="M30" s="72"/>
      <c r="N30" s="72"/>
      <c r="O30" s="72"/>
    </row>
    <row r="31" spans="1:17" ht="25.5" x14ac:dyDescent="0.2">
      <c r="A31" s="152" t="s">
        <v>186</v>
      </c>
      <c r="B31" s="155" t="s">
        <v>126</v>
      </c>
      <c r="C31" s="207" t="s">
        <v>127</v>
      </c>
      <c r="D31" s="150">
        <v>68.25</v>
      </c>
      <c r="E31" s="292"/>
      <c r="F31" s="87"/>
      <c r="G31" s="289"/>
      <c r="H31" s="72"/>
      <c r="I31" s="289"/>
      <c r="J31" s="72"/>
      <c r="K31" s="289"/>
      <c r="L31" s="72"/>
      <c r="M31" s="72"/>
      <c r="N31" s="72"/>
      <c r="O31" s="72"/>
    </row>
    <row r="32" spans="1:17" ht="38.25" x14ac:dyDescent="0.2">
      <c r="A32" s="152" t="s">
        <v>187</v>
      </c>
      <c r="B32" s="159" t="s">
        <v>573</v>
      </c>
      <c r="C32" s="207" t="s">
        <v>113</v>
      </c>
      <c r="D32" s="150">
        <v>68.25</v>
      </c>
      <c r="E32" s="86"/>
      <c r="F32" s="87"/>
      <c r="G32" s="289"/>
      <c r="H32" s="87"/>
      <c r="I32" s="88"/>
      <c r="J32" s="87"/>
      <c r="K32" s="289"/>
      <c r="L32" s="72"/>
      <c r="M32" s="72"/>
      <c r="N32" s="72"/>
      <c r="O32" s="72"/>
    </row>
    <row r="33" spans="1:15" ht="38.25" x14ac:dyDescent="0.2">
      <c r="A33" s="152" t="s">
        <v>188</v>
      </c>
      <c r="B33" s="155" t="s">
        <v>118</v>
      </c>
      <c r="C33" s="207" t="s">
        <v>108</v>
      </c>
      <c r="D33" s="150">
        <v>99.26</v>
      </c>
      <c r="E33" s="292"/>
      <c r="F33" s="87"/>
      <c r="G33" s="289"/>
      <c r="H33" s="72"/>
      <c r="I33" s="289"/>
      <c r="J33" s="72"/>
      <c r="K33" s="289"/>
      <c r="L33" s="72"/>
      <c r="M33" s="72"/>
      <c r="N33" s="72"/>
      <c r="O33" s="72"/>
    </row>
    <row r="34" spans="1:15" ht="25.5" x14ac:dyDescent="0.2">
      <c r="A34" s="152" t="s">
        <v>189</v>
      </c>
      <c r="B34" s="155" t="s">
        <v>119</v>
      </c>
      <c r="C34" s="207" t="s">
        <v>110</v>
      </c>
      <c r="D34" s="150">
        <v>22.333499999999997</v>
      </c>
      <c r="E34" s="291"/>
      <c r="F34" s="87"/>
      <c r="G34" s="289"/>
      <c r="H34" s="72"/>
      <c r="I34" s="289"/>
      <c r="J34" s="72"/>
      <c r="K34" s="289"/>
      <c r="L34" s="72"/>
      <c r="M34" s="72"/>
      <c r="N34" s="72"/>
      <c r="O34" s="72"/>
    </row>
    <row r="35" spans="1:15" ht="14.25" x14ac:dyDescent="0.2">
      <c r="A35" s="152" t="s">
        <v>190</v>
      </c>
      <c r="B35" s="155" t="s">
        <v>120</v>
      </c>
      <c r="C35" s="207" t="s">
        <v>110</v>
      </c>
      <c r="D35" s="150">
        <v>44.666999999999994</v>
      </c>
      <c r="E35" s="291"/>
      <c r="F35" s="87"/>
      <c r="G35" s="289"/>
      <c r="H35" s="72"/>
      <c r="I35" s="289"/>
      <c r="J35" s="72"/>
      <c r="K35" s="289"/>
      <c r="L35" s="72"/>
      <c r="M35" s="72"/>
      <c r="N35" s="72"/>
      <c r="O35" s="72"/>
    </row>
    <row r="36" spans="1:15" s="116" customFormat="1" x14ac:dyDescent="0.2">
      <c r="A36" s="139">
        <v>2</v>
      </c>
      <c r="B36" s="145" t="s">
        <v>128</v>
      </c>
      <c r="C36" s="158"/>
      <c r="D36" s="146"/>
      <c r="E36" s="140"/>
      <c r="F36" s="141"/>
      <c r="G36" s="142"/>
      <c r="H36" s="143"/>
      <c r="I36" s="142"/>
      <c r="J36" s="143"/>
      <c r="K36" s="142"/>
      <c r="L36" s="143"/>
      <c r="M36" s="142"/>
      <c r="N36" s="143"/>
      <c r="O36" s="144"/>
    </row>
    <row r="37" spans="1:15" s="126" customFormat="1" ht="51" x14ac:dyDescent="0.2">
      <c r="A37" s="119" t="s">
        <v>193</v>
      </c>
      <c r="B37" s="159" t="s">
        <v>263</v>
      </c>
      <c r="C37" s="160" t="s">
        <v>108</v>
      </c>
      <c r="D37" s="153">
        <v>5.34</v>
      </c>
      <c r="E37" s="292"/>
      <c r="F37" s="72"/>
      <c r="G37" s="289"/>
      <c r="H37" s="87"/>
      <c r="I37" s="289"/>
      <c r="J37" s="87"/>
      <c r="K37" s="289"/>
      <c r="L37" s="72"/>
      <c r="M37" s="72"/>
      <c r="N37" s="72"/>
      <c r="O37" s="72"/>
    </row>
    <row r="38" spans="1:15" s="126" customFormat="1" ht="51" x14ac:dyDescent="0.2">
      <c r="A38" s="119" t="s">
        <v>194</v>
      </c>
      <c r="B38" s="159" t="s">
        <v>264</v>
      </c>
      <c r="C38" s="160" t="s">
        <v>108</v>
      </c>
      <c r="D38" s="153">
        <v>116.84</v>
      </c>
      <c r="E38" s="292"/>
      <c r="F38" s="72"/>
      <c r="G38" s="289"/>
      <c r="H38" s="87"/>
      <c r="I38" s="289"/>
      <c r="J38" s="87"/>
      <c r="K38" s="289"/>
      <c r="L38" s="72"/>
      <c r="M38" s="72"/>
      <c r="N38" s="72"/>
      <c r="O38" s="72"/>
    </row>
    <row r="39" spans="1:15" s="126" customFormat="1" ht="51" x14ac:dyDescent="0.2">
      <c r="A39" s="119" t="s">
        <v>195</v>
      </c>
      <c r="B39" s="159" t="s">
        <v>265</v>
      </c>
      <c r="C39" s="160" t="s">
        <v>108</v>
      </c>
      <c r="D39" s="153">
        <v>149.37</v>
      </c>
      <c r="E39" s="292"/>
      <c r="F39" s="72"/>
      <c r="G39" s="289"/>
      <c r="H39" s="87"/>
      <c r="I39" s="289"/>
      <c r="J39" s="87"/>
      <c r="K39" s="289"/>
      <c r="L39" s="72"/>
      <c r="M39" s="72"/>
      <c r="N39" s="72"/>
      <c r="O39" s="72"/>
    </row>
    <row r="40" spans="1:15" s="126" customFormat="1" ht="51" x14ac:dyDescent="0.2">
      <c r="A40" s="119" t="s">
        <v>196</v>
      </c>
      <c r="B40" s="159" t="s">
        <v>266</v>
      </c>
      <c r="C40" s="160" t="s">
        <v>108</v>
      </c>
      <c r="D40" s="153">
        <v>30.9</v>
      </c>
      <c r="E40" s="292"/>
      <c r="F40" s="72"/>
      <c r="G40" s="289"/>
      <c r="H40" s="87"/>
      <c r="I40" s="289"/>
      <c r="J40" s="87"/>
      <c r="K40" s="289"/>
      <c r="L40" s="72"/>
      <c r="M40" s="72"/>
      <c r="N40" s="72"/>
      <c r="O40" s="72"/>
    </row>
    <row r="41" spans="1:15" s="126" customFormat="1" ht="51" x14ac:dyDescent="0.2">
      <c r="A41" s="119" t="s">
        <v>197</v>
      </c>
      <c r="B41" s="159" t="s">
        <v>269</v>
      </c>
      <c r="C41" s="160" t="s">
        <v>108</v>
      </c>
      <c r="D41" s="153">
        <v>99.26</v>
      </c>
      <c r="E41" s="292"/>
      <c r="F41" s="72"/>
      <c r="G41" s="289"/>
      <c r="H41" s="87"/>
      <c r="I41" s="289"/>
      <c r="J41" s="87"/>
      <c r="K41" s="289"/>
      <c r="L41" s="72"/>
      <c r="M41" s="72"/>
      <c r="N41" s="72"/>
      <c r="O41" s="72"/>
    </row>
    <row r="42" spans="1:15" s="126" customFormat="1" ht="38.25" x14ac:dyDescent="0.2">
      <c r="A42" s="119" t="s">
        <v>198</v>
      </c>
      <c r="B42" s="161" t="s">
        <v>141</v>
      </c>
      <c r="C42" s="160" t="s">
        <v>26</v>
      </c>
      <c r="D42" s="162">
        <v>2</v>
      </c>
      <c r="E42" s="292"/>
      <c r="F42" s="72"/>
      <c r="G42" s="289"/>
      <c r="H42" s="87"/>
      <c r="I42" s="289"/>
      <c r="J42" s="87"/>
      <c r="K42" s="289"/>
      <c r="L42" s="72"/>
      <c r="M42" s="72"/>
      <c r="N42" s="72"/>
      <c r="O42" s="72"/>
    </row>
    <row r="43" spans="1:15" s="126" customFormat="1" ht="38.25" x14ac:dyDescent="0.2">
      <c r="A43" s="119" t="s">
        <v>199</v>
      </c>
      <c r="B43" s="161" t="s">
        <v>270</v>
      </c>
      <c r="C43" s="160" t="s">
        <v>26</v>
      </c>
      <c r="D43" s="162">
        <v>3</v>
      </c>
      <c r="E43" s="292"/>
      <c r="F43" s="72"/>
      <c r="G43" s="289"/>
      <c r="H43" s="87"/>
      <c r="I43" s="289"/>
      <c r="J43" s="87"/>
      <c r="K43" s="289"/>
      <c r="L43" s="72"/>
      <c r="M43" s="72"/>
      <c r="N43" s="72"/>
      <c r="O43" s="72"/>
    </row>
    <row r="44" spans="1:15" s="126" customFormat="1" ht="38.25" x14ac:dyDescent="0.2">
      <c r="A44" s="119" t="s">
        <v>200</v>
      </c>
      <c r="B44" s="161" t="s">
        <v>296</v>
      </c>
      <c r="C44" s="160" t="s">
        <v>26</v>
      </c>
      <c r="D44" s="162">
        <v>1</v>
      </c>
      <c r="E44" s="292"/>
      <c r="F44" s="72"/>
      <c r="G44" s="289"/>
      <c r="H44" s="72"/>
      <c r="I44" s="289"/>
      <c r="J44" s="72"/>
      <c r="K44" s="289"/>
      <c r="L44" s="72"/>
      <c r="M44" s="289"/>
      <c r="N44" s="72"/>
      <c r="O44" s="72"/>
    </row>
    <row r="45" spans="1:15" s="126" customFormat="1" ht="38.25" x14ac:dyDescent="0.2">
      <c r="A45" s="119" t="s">
        <v>201</v>
      </c>
      <c r="B45" s="161" t="s">
        <v>143</v>
      </c>
      <c r="C45" s="160" t="s">
        <v>26</v>
      </c>
      <c r="D45" s="162">
        <v>8</v>
      </c>
      <c r="E45" s="292"/>
      <c r="F45" s="72"/>
      <c r="G45" s="289"/>
      <c r="H45" s="72"/>
      <c r="I45" s="289"/>
      <c r="J45" s="72"/>
      <c r="K45" s="289"/>
      <c r="L45" s="72"/>
      <c r="M45" s="289"/>
      <c r="N45" s="72"/>
      <c r="O45" s="72"/>
    </row>
    <row r="46" spans="1:15" s="126" customFormat="1" ht="25.5" x14ac:dyDescent="0.2">
      <c r="A46" s="119" t="s">
        <v>202</v>
      </c>
      <c r="B46" s="164" t="s">
        <v>220</v>
      </c>
      <c r="C46" s="160" t="s">
        <v>147</v>
      </c>
      <c r="D46" s="200">
        <v>21</v>
      </c>
      <c r="E46" s="292"/>
      <c r="F46" s="72"/>
      <c r="G46" s="289"/>
      <c r="H46" s="87"/>
      <c r="I46" s="289"/>
      <c r="J46" s="87"/>
      <c r="K46" s="289"/>
      <c r="L46" s="72"/>
      <c r="M46" s="72"/>
      <c r="N46" s="72"/>
      <c r="O46" s="72"/>
    </row>
    <row r="47" spans="1:15" s="126" customFormat="1" ht="25.5" x14ac:dyDescent="0.2">
      <c r="A47" s="119" t="s">
        <v>203</v>
      </c>
      <c r="B47" s="164" t="s">
        <v>221</v>
      </c>
      <c r="C47" s="160" t="s">
        <v>147</v>
      </c>
      <c r="D47" s="200">
        <v>6</v>
      </c>
      <c r="E47" s="292"/>
      <c r="F47" s="72"/>
      <c r="G47" s="289"/>
      <c r="H47" s="87"/>
      <c r="I47" s="289"/>
      <c r="J47" s="87"/>
      <c r="K47" s="289"/>
      <c r="L47" s="72"/>
      <c r="M47" s="72"/>
      <c r="N47" s="72"/>
      <c r="O47" s="72"/>
    </row>
    <row r="48" spans="1:15" s="126" customFormat="1" ht="25.5" x14ac:dyDescent="0.2">
      <c r="A48" s="119" t="s">
        <v>204</v>
      </c>
      <c r="B48" s="164" t="s">
        <v>222</v>
      </c>
      <c r="C48" s="160" t="s">
        <v>147</v>
      </c>
      <c r="D48" s="201">
        <v>9</v>
      </c>
      <c r="E48" s="292"/>
      <c r="F48" s="72"/>
      <c r="G48" s="289"/>
      <c r="H48" s="87"/>
      <c r="I48" s="289"/>
      <c r="J48" s="87"/>
      <c r="K48" s="289"/>
      <c r="L48" s="72"/>
      <c r="M48" s="72"/>
      <c r="N48" s="72"/>
      <c r="O48" s="72"/>
    </row>
    <row r="49" spans="1:15" s="126" customFormat="1" x14ac:dyDescent="0.2">
      <c r="A49" s="119" t="s">
        <v>205</v>
      </c>
      <c r="B49" s="179" t="s">
        <v>305</v>
      </c>
      <c r="C49" s="218" t="s">
        <v>108</v>
      </c>
      <c r="D49" s="209">
        <v>1.6</v>
      </c>
      <c r="E49" s="290"/>
      <c r="F49" s="183"/>
      <c r="G49" s="183"/>
      <c r="H49" s="293"/>
      <c r="I49" s="183"/>
      <c r="J49" s="183"/>
      <c r="K49" s="183"/>
      <c r="L49" s="183"/>
      <c r="M49" s="183"/>
      <c r="N49" s="183"/>
      <c r="O49" s="183"/>
    </row>
    <row r="50" spans="1:15" s="126" customFormat="1" x14ac:dyDescent="0.2">
      <c r="A50" s="119" t="s">
        <v>206</v>
      </c>
      <c r="B50" s="194" t="s">
        <v>223</v>
      </c>
      <c r="C50" s="195"/>
      <c r="D50" s="202"/>
      <c r="E50" s="180"/>
      <c r="F50" s="181"/>
      <c r="G50" s="182"/>
      <c r="H50" s="183"/>
      <c r="I50" s="182"/>
      <c r="J50" s="183"/>
      <c r="K50" s="182"/>
      <c r="L50" s="183"/>
      <c r="M50" s="182"/>
      <c r="N50" s="183"/>
      <c r="O50" s="181"/>
    </row>
    <row r="51" spans="1:15" s="126" customFormat="1" x14ac:dyDescent="0.2">
      <c r="A51" s="119" t="s">
        <v>353</v>
      </c>
      <c r="B51" s="161" t="s">
        <v>306</v>
      </c>
      <c r="C51" s="195" t="s">
        <v>147</v>
      </c>
      <c r="D51" s="202">
        <v>1</v>
      </c>
      <c r="E51" s="237"/>
      <c r="F51" s="183"/>
      <c r="G51" s="183"/>
      <c r="H51" s="293"/>
      <c r="I51" s="183"/>
      <c r="J51" s="293"/>
      <c r="K51" s="293"/>
      <c r="L51" s="293"/>
      <c r="M51" s="293"/>
      <c r="N51" s="293"/>
      <c r="O51" s="293"/>
    </row>
    <row r="52" spans="1:15" s="126" customFormat="1" ht="14.25" x14ac:dyDescent="0.2">
      <c r="A52" s="119" t="s">
        <v>354</v>
      </c>
      <c r="B52" s="161" t="s">
        <v>307</v>
      </c>
      <c r="C52" s="195" t="s">
        <v>147</v>
      </c>
      <c r="D52" s="202">
        <v>1</v>
      </c>
      <c r="E52" s="237"/>
      <c r="F52" s="183"/>
      <c r="G52" s="183"/>
      <c r="H52" s="293"/>
      <c r="I52" s="183"/>
      <c r="J52" s="293"/>
      <c r="K52" s="293"/>
      <c r="L52" s="293"/>
      <c r="M52" s="293"/>
      <c r="N52" s="293"/>
      <c r="O52" s="293"/>
    </row>
    <row r="53" spans="1:15" s="126" customFormat="1" x14ac:dyDescent="0.2">
      <c r="A53" s="119" t="s">
        <v>355</v>
      </c>
      <c r="B53" s="161" t="s">
        <v>308</v>
      </c>
      <c r="C53" s="197" t="s">
        <v>108</v>
      </c>
      <c r="D53" s="203">
        <v>0.68</v>
      </c>
      <c r="E53" s="290"/>
      <c r="F53" s="183"/>
      <c r="G53" s="183"/>
      <c r="H53" s="293"/>
      <c r="I53" s="183"/>
      <c r="J53" s="183"/>
      <c r="K53" s="183"/>
      <c r="L53" s="183"/>
      <c r="M53" s="293"/>
      <c r="N53" s="183"/>
      <c r="O53" s="183"/>
    </row>
    <row r="54" spans="1:15" s="126" customFormat="1" x14ac:dyDescent="0.2">
      <c r="A54" s="119" t="s">
        <v>356</v>
      </c>
      <c r="B54" s="164" t="s">
        <v>227</v>
      </c>
      <c r="C54" s="160" t="s">
        <v>147</v>
      </c>
      <c r="D54" s="202">
        <v>3</v>
      </c>
      <c r="E54" s="290"/>
      <c r="F54" s="183"/>
      <c r="G54" s="183"/>
      <c r="H54" s="293"/>
      <c r="I54" s="183"/>
      <c r="J54" s="183"/>
      <c r="K54" s="183"/>
      <c r="L54" s="183"/>
      <c r="M54" s="183"/>
      <c r="N54" s="183"/>
      <c r="O54" s="183"/>
    </row>
    <row r="55" spans="1:15" s="126" customFormat="1" x14ac:dyDescent="0.2">
      <c r="A55" s="119" t="s">
        <v>357</v>
      </c>
      <c r="B55" s="161" t="s">
        <v>228</v>
      </c>
      <c r="C55" s="195" t="s">
        <v>147</v>
      </c>
      <c r="D55" s="202">
        <v>6</v>
      </c>
      <c r="E55" s="237"/>
      <c r="F55" s="183"/>
      <c r="G55" s="183"/>
      <c r="H55" s="293"/>
      <c r="I55" s="183"/>
      <c r="J55" s="293"/>
      <c r="K55" s="293"/>
      <c r="L55" s="293"/>
      <c r="M55" s="293"/>
      <c r="N55" s="293"/>
      <c r="O55" s="293"/>
    </row>
    <row r="56" spans="1:15" s="126" customFormat="1" ht="14.25" x14ac:dyDescent="0.2">
      <c r="A56" s="119" t="s">
        <v>358</v>
      </c>
      <c r="B56" s="161" t="s">
        <v>229</v>
      </c>
      <c r="C56" s="195" t="s">
        <v>147</v>
      </c>
      <c r="D56" s="202">
        <v>6</v>
      </c>
      <c r="E56" s="237"/>
      <c r="F56" s="183"/>
      <c r="G56" s="183"/>
      <c r="H56" s="293"/>
      <c r="I56" s="183"/>
      <c r="J56" s="293"/>
      <c r="K56" s="293"/>
      <c r="L56" s="293"/>
      <c r="M56" s="293"/>
      <c r="N56" s="293"/>
      <c r="O56" s="293"/>
    </row>
    <row r="57" spans="1:15" s="126" customFormat="1" x14ac:dyDescent="0.2">
      <c r="A57" s="119" t="s">
        <v>359</v>
      </c>
      <c r="B57" s="161" t="s">
        <v>230</v>
      </c>
      <c r="C57" s="197" t="s">
        <v>108</v>
      </c>
      <c r="D57" s="203">
        <v>8.6199999999999992</v>
      </c>
      <c r="E57" s="290"/>
      <c r="F57" s="183"/>
      <c r="G57" s="183"/>
      <c r="H57" s="293"/>
      <c r="I57" s="183"/>
      <c r="J57" s="183"/>
      <c r="K57" s="183"/>
      <c r="L57" s="183"/>
      <c r="M57" s="293"/>
      <c r="N57" s="183"/>
      <c r="O57" s="183"/>
    </row>
    <row r="58" spans="1:15" s="126" customFormat="1" x14ac:dyDescent="0.2">
      <c r="A58" s="119" t="s">
        <v>360</v>
      </c>
      <c r="B58" s="164" t="s">
        <v>227</v>
      </c>
      <c r="C58" s="160" t="s">
        <v>147</v>
      </c>
      <c r="D58" s="204">
        <v>29</v>
      </c>
      <c r="E58" s="290"/>
      <c r="F58" s="183"/>
      <c r="G58" s="183"/>
      <c r="H58" s="293"/>
      <c r="I58" s="183"/>
      <c r="J58" s="183"/>
      <c r="K58" s="183"/>
      <c r="L58" s="183"/>
      <c r="M58" s="183"/>
      <c r="N58" s="183"/>
      <c r="O58" s="183"/>
    </row>
    <row r="59" spans="1:15" s="126" customFormat="1" x14ac:dyDescent="0.2">
      <c r="A59" s="119" t="s">
        <v>207</v>
      </c>
      <c r="B59" s="164" t="s">
        <v>146</v>
      </c>
      <c r="C59" s="160" t="s">
        <v>147</v>
      </c>
      <c r="D59" s="165">
        <v>14</v>
      </c>
      <c r="E59" s="292"/>
      <c r="F59" s="183"/>
      <c r="G59" s="289"/>
      <c r="H59" s="72"/>
      <c r="I59" s="289"/>
      <c r="J59" s="87"/>
      <c r="K59" s="289"/>
      <c r="L59" s="72"/>
      <c r="M59" s="72"/>
      <c r="N59" s="72"/>
      <c r="O59" s="72"/>
    </row>
    <row r="60" spans="1:15" s="126" customFormat="1" ht="25.5" x14ac:dyDescent="0.2">
      <c r="A60" s="119" t="s">
        <v>208</v>
      </c>
      <c r="B60" s="155" t="s">
        <v>148</v>
      </c>
      <c r="C60" s="166" t="s">
        <v>147</v>
      </c>
      <c r="D60" s="163">
        <v>9</v>
      </c>
      <c r="E60" s="292"/>
      <c r="F60" s="183"/>
      <c r="G60" s="289"/>
      <c r="H60" s="72"/>
      <c r="I60" s="289"/>
      <c r="J60" s="87"/>
      <c r="K60" s="289"/>
      <c r="L60" s="72"/>
      <c r="M60" s="72"/>
      <c r="N60" s="72"/>
      <c r="O60" s="72"/>
    </row>
    <row r="61" spans="1:15" s="126" customFormat="1" x14ac:dyDescent="0.2">
      <c r="A61" s="119" t="s">
        <v>209</v>
      </c>
      <c r="B61" s="155" t="s">
        <v>149</v>
      </c>
      <c r="C61" s="166" t="s">
        <v>147</v>
      </c>
      <c r="D61" s="163">
        <v>9</v>
      </c>
      <c r="E61" s="86"/>
      <c r="F61" s="183"/>
      <c r="G61" s="289"/>
      <c r="H61" s="87"/>
      <c r="I61" s="88"/>
      <c r="J61" s="87"/>
      <c r="K61" s="289"/>
      <c r="L61" s="72"/>
      <c r="M61" s="72"/>
      <c r="N61" s="72"/>
      <c r="O61" s="72"/>
    </row>
    <row r="62" spans="1:15" s="126" customFormat="1" x14ac:dyDescent="0.2">
      <c r="A62" s="119" t="s">
        <v>210</v>
      </c>
      <c r="B62" s="167" t="s">
        <v>150</v>
      </c>
      <c r="C62" s="166" t="s">
        <v>108</v>
      </c>
      <c r="D62" s="153">
        <v>401.71</v>
      </c>
      <c r="E62" s="292"/>
      <c r="F62" s="183"/>
      <c r="G62" s="289"/>
      <c r="H62" s="87"/>
      <c r="I62" s="289"/>
      <c r="J62" s="87"/>
      <c r="K62" s="289"/>
      <c r="L62" s="72"/>
      <c r="M62" s="72"/>
      <c r="N62" s="72"/>
      <c r="O62" s="72"/>
    </row>
    <row r="63" spans="1:15" s="126" customFormat="1" x14ac:dyDescent="0.2">
      <c r="A63" s="119" t="s">
        <v>211</v>
      </c>
      <c r="B63" s="155" t="s">
        <v>151</v>
      </c>
      <c r="C63" s="166" t="s">
        <v>108</v>
      </c>
      <c r="D63" s="153">
        <v>302.45</v>
      </c>
      <c r="E63" s="291"/>
      <c r="F63" s="183"/>
      <c r="G63" s="289"/>
      <c r="H63" s="87"/>
      <c r="I63" s="289"/>
      <c r="J63" s="87"/>
      <c r="K63" s="289"/>
      <c r="L63" s="72"/>
      <c r="M63" s="72"/>
      <c r="N63" s="72"/>
      <c r="O63" s="72"/>
    </row>
    <row r="64" spans="1:15" s="126" customFormat="1" x14ac:dyDescent="0.2">
      <c r="A64" s="119" t="s">
        <v>212</v>
      </c>
      <c r="B64" s="155" t="s">
        <v>152</v>
      </c>
      <c r="C64" s="166" t="s">
        <v>108</v>
      </c>
      <c r="D64" s="153">
        <v>302.45</v>
      </c>
      <c r="E64" s="292"/>
      <c r="F64" s="183"/>
      <c r="G64" s="289"/>
      <c r="H64" s="87"/>
      <c r="I64" s="289"/>
      <c r="J64" s="87"/>
      <c r="K64" s="289"/>
      <c r="L64" s="72"/>
      <c r="M64" s="72"/>
      <c r="N64" s="72"/>
      <c r="O64" s="72"/>
    </row>
    <row r="65" spans="1:15" s="126" customFormat="1" ht="63.75" x14ac:dyDescent="0.2">
      <c r="A65" s="119" t="s">
        <v>213</v>
      </c>
      <c r="B65" s="155" t="s">
        <v>670</v>
      </c>
      <c r="C65" s="166" t="s">
        <v>147</v>
      </c>
      <c r="D65" s="163">
        <v>14</v>
      </c>
      <c r="E65" s="292"/>
      <c r="F65" s="183"/>
      <c r="G65" s="289"/>
      <c r="H65" s="72"/>
      <c r="I65" s="289"/>
      <c r="J65" s="87"/>
      <c r="K65" s="289"/>
      <c r="L65" s="72"/>
      <c r="M65" s="72"/>
      <c r="N65" s="72"/>
      <c r="O65" s="72"/>
    </row>
    <row r="66" spans="1:15" s="126" customFormat="1" ht="51" x14ac:dyDescent="0.2">
      <c r="A66" s="119" t="s">
        <v>214</v>
      </c>
      <c r="B66" s="155" t="s">
        <v>153</v>
      </c>
      <c r="C66" s="166" t="s">
        <v>147</v>
      </c>
      <c r="D66" s="163">
        <v>2</v>
      </c>
      <c r="E66" s="292"/>
      <c r="F66" s="183"/>
      <c r="G66" s="289"/>
      <c r="H66" s="72"/>
      <c r="I66" s="289"/>
      <c r="J66" s="87"/>
      <c r="K66" s="289"/>
      <c r="L66" s="72"/>
      <c r="M66" s="72"/>
      <c r="N66" s="72"/>
      <c r="O66" s="72"/>
    </row>
    <row r="67" spans="1:15" s="126" customFormat="1" ht="38.25" x14ac:dyDescent="0.2">
      <c r="A67" s="119" t="s">
        <v>215</v>
      </c>
      <c r="B67" s="155" t="s">
        <v>154</v>
      </c>
      <c r="C67" s="166" t="s">
        <v>155</v>
      </c>
      <c r="D67" s="163">
        <v>1</v>
      </c>
      <c r="E67" s="291"/>
      <c r="F67" s="183"/>
      <c r="G67" s="289"/>
      <c r="H67" s="87"/>
      <c r="I67" s="289"/>
      <c r="J67" s="87"/>
      <c r="K67" s="289"/>
      <c r="L67" s="72"/>
      <c r="M67" s="72"/>
      <c r="N67" s="72"/>
      <c r="O67" s="72"/>
    </row>
    <row r="68" spans="1:15" s="71" customFormat="1" x14ac:dyDescent="0.2">
      <c r="A68" s="219"/>
      <c r="B68" s="220"/>
      <c r="C68" s="221"/>
      <c r="D68" s="222"/>
      <c r="E68" s="68"/>
      <c r="F68" s="69"/>
      <c r="G68" s="70"/>
      <c r="H68" s="69"/>
      <c r="I68" s="70"/>
      <c r="J68" s="69"/>
      <c r="K68" s="70"/>
      <c r="L68" s="69"/>
      <c r="M68" s="70"/>
      <c r="N68" s="69"/>
      <c r="O68" s="69"/>
    </row>
    <row r="69" spans="1:15" s="42" customFormat="1" x14ac:dyDescent="0.2">
      <c r="A69" s="43"/>
      <c r="B69" s="23" t="s">
        <v>0</v>
      </c>
      <c r="C69" s="44"/>
      <c r="D69" s="43"/>
      <c r="E69" s="45"/>
      <c r="F69" s="46"/>
      <c r="G69" s="48"/>
      <c r="H69" s="47"/>
      <c r="I69" s="48"/>
      <c r="J69" s="47"/>
      <c r="K69" s="48"/>
      <c r="L69" s="47"/>
      <c r="M69" s="48"/>
      <c r="N69" s="47"/>
      <c r="O69" s="73"/>
    </row>
    <row r="70" spans="1:15" x14ac:dyDescent="0.2">
      <c r="J70" s="15" t="s">
        <v>723</v>
      </c>
      <c r="K70" s="14"/>
      <c r="L70" s="14"/>
      <c r="M70" s="14"/>
      <c r="N70" s="14"/>
      <c r="O70" s="49"/>
    </row>
    <row r="71" spans="1:15" x14ac:dyDescent="0.2">
      <c r="J71" s="15" t="s">
        <v>19</v>
      </c>
      <c r="K71" s="50"/>
      <c r="L71" s="50"/>
      <c r="M71" s="50"/>
      <c r="N71" s="50"/>
      <c r="O71" s="51"/>
    </row>
    <row r="72" spans="1:15" x14ac:dyDescent="0.2">
      <c r="J72" s="15"/>
      <c r="K72" s="74"/>
      <c r="L72" s="74"/>
      <c r="M72" s="74"/>
      <c r="N72" s="74"/>
      <c r="O72" s="75"/>
    </row>
    <row r="73" spans="1:15" x14ac:dyDescent="0.2">
      <c r="B73" s="52" t="s">
        <v>24</v>
      </c>
      <c r="E73" s="53"/>
    </row>
    <row r="74" spans="1:15" x14ac:dyDescent="0.2">
      <c r="E74" s="53" t="s">
        <v>726</v>
      </c>
    </row>
    <row r="75" spans="1:15" x14ac:dyDescent="0.2">
      <c r="B75" s="52" t="s">
        <v>25</v>
      </c>
      <c r="E75" s="53"/>
    </row>
    <row r="76" spans="1:15" x14ac:dyDescent="0.2">
      <c r="E76"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1-8&amp;"Arial,Bold"&amp;USADZĪVES KANALIZĀCIJA K1 LĪČU IELĀ.</oddHeader>
    <oddFooter>&amp;C&amp;8&amp;P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4"/>
  <sheetViews>
    <sheetView topLeftCell="A94" workbookViewId="0">
      <selection activeCell="H106" sqref="H106"/>
    </sheetView>
  </sheetViews>
  <sheetFormatPr defaultColWidth="9.140625" defaultRowHeight="12.75" x14ac:dyDescent="0.2"/>
  <cols>
    <col min="1" max="1" width="7" style="3" customWidth="1"/>
    <col min="2" max="2" width="41.5703125" style="1" customWidth="1"/>
    <col min="3" max="3" width="5.42578125" style="2" customWidth="1"/>
    <col min="4" max="4" width="7.28515625" style="3" customWidth="1"/>
    <col min="5" max="5" width="5.140625" style="3" customWidth="1"/>
    <col min="6" max="6" width="6" style="4" customWidth="1"/>
    <col min="7" max="7" width="6.7109375" style="5" customWidth="1"/>
    <col min="8" max="8" width="6.42578125" style="5" customWidth="1"/>
    <col min="9" max="9" width="6.28515625" style="5" customWidth="1"/>
    <col min="10" max="10" width="8" style="5" customWidth="1"/>
    <col min="11" max="11" width="7.28515625" style="5" customWidth="1"/>
    <col min="12" max="12" width="8.42578125" style="5" customWidth="1"/>
    <col min="13" max="13" width="8.28515625" style="5" customWidth="1"/>
    <col min="14"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x14ac:dyDescent="0.2">
      <c r="A10" s="131">
        <v>1</v>
      </c>
      <c r="B10" s="132" t="s">
        <v>107</v>
      </c>
      <c r="C10" s="133"/>
      <c r="D10" s="134"/>
      <c r="E10" s="227"/>
      <c r="F10" s="136"/>
      <c r="G10" s="137"/>
      <c r="H10" s="136"/>
      <c r="I10" s="137"/>
      <c r="J10" s="136"/>
      <c r="K10" s="137"/>
      <c r="L10" s="136"/>
      <c r="M10" s="137"/>
      <c r="N10" s="136"/>
      <c r="O10" s="136"/>
    </row>
    <row r="11" spans="1:17" s="89" customFormat="1" ht="25.5" x14ac:dyDescent="0.2">
      <c r="A11" s="152" t="s">
        <v>167</v>
      </c>
      <c r="B11" s="155" t="s">
        <v>684</v>
      </c>
      <c r="C11" s="207" t="s">
        <v>108</v>
      </c>
      <c r="D11" s="216">
        <f>D48</f>
        <v>230.49</v>
      </c>
      <c r="E11" s="86"/>
      <c r="F11" s="87"/>
      <c r="G11" s="289"/>
      <c r="H11" s="87"/>
      <c r="I11" s="88"/>
      <c r="J11" s="87"/>
      <c r="K11" s="289"/>
      <c r="L11" s="72"/>
      <c r="M11" s="72"/>
      <c r="N11" s="72"/>
      <c r="O11" s="72"/>
      <c r="Q11" s="307"/>
    </row>
    <row r="12" spans="1:17" s="89" customFormat="1" ht="38.25" x14ac:dyDescent="0.2">
      <c r="A12" s="152" t="s">
        <v>168</v>
      </c>
      <c r="B12" s="155" t="s">
        <v>694</v>
      </c>
      <c r="C12" s="207" t="s">
        <v>108</v>
      </c>
      <c r="D12" s="216">
        <f>D49+D85</f>
        <v>293.27</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D50</f>
        <v>200.43</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D51</f>
        <v>259.85000000000002</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D52</f>
        <v>70.27</v>
      </c>
      <c r="E15" s="86"/>
      <c r="F15" s="87"/>
      <c r="G15" s="289"/>
      <c r="H15" s="87"/>
      <c r="I15" s="88"/>
      <c r="J15" s="87"/>
      <c r="K15" s="289"/>
      <c r="L15" s="72"/>
      <c r="M15" s="72"/>
      <c r="N15" s="72"/>
      <c r="O15" s="72"/>
      <c r="Q15" s="307"/>
    </row>
    <row r="16" spans="1:17" s="89" customFormat="1" ht="25.5" x14ac:dyDescent="0.2">
      <c r="A16" s="152" t="s">
        <v>172</v>
      </c>
      <c r="B16" s="148" t="s">
        <v>109</v>
      </c>
      <c r="C16" s="149" t="s">
        <v>110</v>
      </c>
      <c r="D16" s="150">
        <v>4531.7155000000002</v>
      </c>
      <c r="E16" s="435"/>
      <c r="F16" s="433"/>
      <c r="G16" s="434"/>
      <c r="H16" s="432"/>
      <c r="I16" s="434"/>
      <c r="J16" s="431"/>
      <c r="K16" s="434"/>
      <c r="L16" s="431"/>
      <c r="M16" s="431"/>
      <c r="N16" s="431"/>
      <c r="O16" s="72"/>
    </row>
    <row r="17" spans="1:17" s="89" customFormat="1" ht="51" x14ac:dyDescent="0.2">
      <c r="A17" s="152" t="s">
        <v>173</v>
      </c>
      <c r="B17" s="148" t="s">
        <v>111</v>
      </c>
      <c r="C17" s="149" t="s">
        <v>110</v>
      </c>
      <c r="D17" s="150">
        <v>2999.5618578947369</v>
      </c>
      <c r="E17" s="436"/>
      <c r="F17" s="433"/>
      <c r="G17" s="434"/>
      <c r="H17" s="431"/>
      <c r="I17" s="434"/>
      <c r="J17" s="431"/>
      <c r="K17" s="434"/>
      <c r="L17" s="431"/>
      <c r="M17" s="431"/>
      <c r="N17" s="431"/>
      <c r="O17" s="72"/>
    </row>
    <row r="18" spans="1:17" s="89" customFormat="1" ht="38.25" x14ac:dyDescent="0.2">
      <c r="A18" s="152" t="s">
        <v>174</v>
      </c>
      <c r="B18" s="148" t="s">
        <v>112</v>
      </c>
      <c r="C18" s="149" t="s">
        <v>113</v>
      </c>
      <c r="D18" s="150">
        <v>343</v>
      </c>
      <c r="E18" s="86"/>
      <c r="F18" s="87"/>
      <c r="G18" s="289"/>
      <c r="H18" s="87"/>
      <c r="I18" s="88"/>
      <c r="J18" s="72"/>
      <c r="K18" s="289"/>
      <c r="L18" s="72"/>
      <c r="M18" s="72"/>
      <c r="N18" s="72"/>
      <c r="O18" s="72"/>
    </row>
    <row r="19" spans="1:17" s="89" customFormat="1" ht="63.75" x14ac:dyDescent="0.2">
      <c r="A19" s="152" t="s">
        <v>175</v>
      </c>
      <c r="B19" s="151" t="s">
        <v>114</v>
      </c>
      <c r="C19" s="149" t="s">
        <v>113</v>
      </c>
      <c r="D19" s="150">
        <v>343</v>
      </c>
      <c r="E19" s="86"/>
      <c r="F19" s="87"/>
      <c r="G19" s="289"/>
      <c r="H19" s="87"/>
      <c r="I19" s="88"/>
      <c r="J19" s="87"/>
      <c r="K19" s="289"/>
      <c r="L19" s="72"/>
      <c r="M19" s="72"/>
      <c r="N19" s="72"/>
      <c r="O19" s="72"/>
    </row>
    <row r="20" spans="1:17" s="89" customFormat="1" ht="25.5" x14ac:dyDescent="0.2">
      <c r="A20" s="152" t="s">
        <v>176</v>
      </c>
      <c r="B20" s="148" t="s">
        <v>115</v>
      </c>
      <c r="C20" s="149" t="s">
        <v>113</v>
      </c>
      <c r="D20" s="150">
        <v>1813.665</v>
      </c>
      <c r="E20" s="86"/>
      <c r="F20" s="87"/>
      <c r="G20" s="289"/>
      <c r="H20" s="87"/>
      <c r="I20" s="88"/>
      <c r="J20" s="87"/>
      <c r="K20" s="289"/>
      <c r="L20" s="72"/>
      <c r="M20" s="72"/>
      <c r="N20" s="72"/>
      <c r="O20" s="72"/>
    </row>
    <row r="21" spans="1:17" s="89" customFormat="1" ht="38.25" x14ac:dyDescent="0.2">
      <c r="A21" s="152" t="s">
        <v>177</v>
      </c>
      <c r="B21" s="151" t="s">
        <v>116</v>
      </c>
      <c r="C21" s="149" t="s">
        <v>113</v>
      </c>
      <c r="D21" s="150">
        <v>1813.665</v>
      </c>
      <c r="E21" s="292"/>
      <c r="F21" s="87"/>
      <c r="G21" s="289"/>
      <c r="H21" s="87"/>
      <c r="I21" s="289"/>
      <c r="J21" s="72"/>
      <c r="K21" s="289"/>
      <c r="L21" s="72"/>
      <c r="M21" s="72"/>
      <c r="N21" s="72"/>
      <c r="O21" s="72"/>
    </row>
    <row r="22" spans="1:17" s="89" customFormat="1" ht="14.25" x14ac:dyDescent="0.2">
      <c r="A22" s="152" t="s">
        <v>178</v>
      </c>
      <c r="B22" s="148" t="s">
        <v>117</v>
      </c>
      <c r="C22" s="149" t="s">
        <v>113</v>
      </c>
      <c r="D22" s="150">
        <v>559.625</v>
      </c>
      <c r="E22" s="292"/>
      <c r="F22" s="87"/>
      <c r="G22" s="289"/>
      <c r="H22" s="72"/>
      <c r="I22" s="289"/>
      <c r="J22" s="72"/>
      <c r="K22" s="289"/>
      <c r="L22" s="72"/>
      <c r="M22" s="72"/>
      <c r="N22" s="72"/>
      <c r="O22" s="72"/>
    </row>
    <row r="23" spans="1:17" s="89" customFormat="1" ht="38.25" x14ac:dyDescent="0.2">
      <c r="A23" s="152" t="s">
        <v>179</v>
      </c>
      <c r="B23" s="151" t="s">
        <v>574</v>
      </c>
      <c r="C23" s="149" t="s">
        <v>113</v>
      </c>
      <c r="D23" s="150">
        <v>559.625</v>
      </c>
      <c r="E23" s="86"/>
      <c r="F23" s="87"/>
      <c r="G23" s="289"/>
      <c r="H23" s="87"/>
      <c r="I23" s="88"/>
      <c r="J23" s="87"/>
      <c r="K23" s="289"/>
      <c r="L23" s="72"/>
      <c r="M23" s="72"/>
      <c r="N23" s="72"/>
      <c r="O23" s="72"/>
    </row>
    <row r="24" spans="1:17" ht="38.25" x14ac:dyDescent="0.2">
      <c r="A24" s="152" t="s">
        <v>180</v>
      </c>
      <c r="B24" s="148" t="s">
        <v>118</v>
      </c>
      <c r="C24" s="149" t="s">
        <v>108</v>
      </c>
      <c r="D24" s="153">
        <v>975.95999999999992</v>
      </c>
      <c r="E24" s="292"/>
      <c r="F24" s="87"/>
      <c r="G24" s="289"/>
      <c r="H24" s="72"/>
      <c r="I24" s="289"/>
      <c r="J24" s="72"/>
      <c r="K24" s="289"/>
      <c r="L24" s="72"/>
      <c r="M24" s="72"/>
      <c r="N24" s="72"/>
      <c r="O24" s="72"/>
    </row>
    <row r="25" spans="1:17" ht="25.5" x14ac:dyDescent="0.2">
      <c r="A25" s="152" t="s">
        <v>181</v>
      </c>
      <c r="B25" s="148" t="s">
        <v>119</v>
      </c>
      <c r="C25" s="149" t="s">
        <v>110</v>
      </c>
      <c r="D25" s="150">
        <v>237.21974999999998</v>
      </c>
      <c r="E25" s="291"/>
      <c r="F25" s="87"/>
      <c r="G25" s="289"/>
      <c r="H25" s="72"/>
      <c r="I25" s="289"/>
      <c r="J25" s="72"/>
      <c r="K25" s="289"/>
      <c r="L25" s="72"/>
      <c r="M25" s="72"/>
      <c r="N25" s="72"/>
      <c r="O25" s="72"/>
    </row>
    <row r="26" spans="1:17" ht="14.25" x14ac:dyDescent="0.2">
      <c r="A26" s="152" t="s">
        <v>182</v>
      </c>
      <c r="B26" s="148" t="s">
        <v>120</v>
      </c>
      <c r="C26" s="149" t="s">
        <v>110</v>
      </c>
      <c r="D26" s="150">
        <v>474.43949999999995</v>
      </c>
      <c r="E26" s="291"/>
      <c r="F26" s="87"/>
      <c r="G26" s="289"/>
      <c r="H26" s="72"/>
      <c r="I26" s="289"/>
      <c r="J26" s="72"/>
      <c r="K26" s="289"/>
      <c r="L26" s="72"/>
      <c r="M26" s="72"/>
      <c r="N26" s="72"/>
      <c r="O26" s="72"/>
    </row>
    <row r="27" spans="1:17" ht="51" x14ac:dyDescent="0.2">
      <c r="A27" s="152" t="s">
        <v>183</v>
      </c>
      <c r="B27" s="154" t="s">
        <v>121</v>
      </c>
      <c r="C27" s="149" t="s">
        <v>110</v>
      </c>
      <c r="D27" s="217">
        <v>20.58</v>
      </c>
      <c r="E27" s="292"/>
      <c r="F27" s="72"/>
      <c r="G27" s="289"/>
      <c r="H27" s="72"/>
      <c r="I27" s="289"/>
      <c r="J27" s="72"/>
      <c r="K27" s="289"/>
      <c r="L27" s="72"/>
      <c r="M27" s="72"/>
      <c r="N27" s="72"/>
      <c r="O27" s="72"/>
    </row>
    <row r="28" spans="1:17" x14ac:dyDescent="0.2">
      <c r="A28" s="152" t="s">
        <v>184</v>
      </c>
      <c r="B28" s="154" t="s">
        <v>122</v>
      </c>
      <c r="C28" s="149" t="s">
        <v>108</v>
      </c>
      <c r="D28" s="150">
        <v>974.31</v>
      </c>
      <c r="E28" s="85"/>
      <c r="F28" s="87"/>
      <c r="G28" s="289"/>
      <c r="H28" s="87"/>
      <c r="I28" s="289"/>
      <c r="J28" s="72"/>
      <c r="K28" s="289"/>
      <c r="L28" s="72"/>
      <c r="M28" s="72"/>
      <c r="N28" s="72"/>
      <c r="O28" s="72"/>
    </row>
    <row r="29" spans="1:17" x14ac:dyDescent="0.2">
      <c r="A29" s="18"/>
      <c r="B29" s="156" t="s">
        <v>123</v>
      </c>
      <c r="C29" s="156"/>
      <c r="D29" s="157"/>
      <c r="E29" s="228"/>
      <c r="F29" s="31"/>
      <c r="G29" s="33"/>
      <c r="H29" s="35"/>
      <c r="I29" s="33"/>
      <c r="J29" s="35"/>
      <c r="K29" s="33"/>
      <c r="L29" s="35"/>
      <c r="M29" s="33"/>
      <c r="N29" s="35"/>
      <c r="O29" s="41"/>
    </row>
    <row r="30" spans="1:17" s="89" customFormat="1" ht="25.5" x14ac:dyDescent="0.2">
      <c r="A30" s="152" t="s">
        <v>185</v>
      </c>
      <c r="B30" s="155" t="s">
        <v>690</v>
      </c>
      <c r="C30" s="207" t="s">
        <v>108</v>
      </c>
      <c r="D30" s="216">
        <f>D53</f>
        <v>25.9</v>
      </c>
      <c r="E30" s="86"/>
      <c r="F30" s="87"/>
      <c r="G30" s="289"/>
      <c r="H30" s="87"/>
      <c r="I30" s="88"/>
      <c r="J30" s="87"/>
      <c r="K30" s="289"/>
      <c r="L30" s="72"/>
      <c r="M30" s="72"/>
      <c r="N30" s="72"/>
      <c r="O30" s="72"/>
      <c r="Q30" s="307"/>
    </row>
    <row r="31" spans="1:17" s="89" customFormat="1" ht="25.5" x14ac:dyDescent="0.2">
      <c r="A31" s="152" t="s">
        <v>186</v>
      </c>
      <c r="B31" s="155" t="s">
        <v>684</v>
      </c>
      <c r="C31" s="207" t="s">
        <v>108</v>
      </c>
      <c r="D31" s="216">
        <f>D54</f>
        <v>160.79</v>
      </c>
      <c r="E31" s="86"/>
      <c r="F31" s="87"/>
      <c r="G31" s="289"/>
      <c r="H31" s="87"/>
      <c r="I31" s="88"/>
      <c r="J31" s="87"/>
      <c r="K31" s="289"/>
      <c r="L31" s="72"/>
      <c r="M31" s="72"/>
      <c r="N31" s="72"/>
      <c r="O31" s="72"/>
      <c r="Q31" s="307"/>
    </row>
    <row r="32" spans="1:17" s="89" customFormat="1" ht="25.5" x14ac:dyDescent="0.2">
      <c r="A32" s="152" t="s">
        <v>187</v>
      </c>
      <c r="B32" s="155" t="s">
        <v>685</v>
      </c>
      <c r="C32" s="207" t="s">
        <v>108</v>
      </c>
      <c r="D32" s="216">
        <f>D55</f>
        <v>54.64</v>
      </c>
      <c r="E32" s="86"/>
      <c r="F32" s="87"/>
      <c r="G32" s="289"/>
      <c r="H32" s="87"/>
      <c r="I32" s="88"/>
      <c r="J32" s="87"/>
      <c r="K32" s="289"/>
      <c r="L32" s="72"/>
      <c r="M32" s="72"/>
      <c r="N32" s="72"/>
      <c r="O32" s="72"/>
      <c r="Q32" s="307"/>
    </row>
    <row r="33" spans="1:15" ht="25.5" x14ac:dyDescent="0.2">
      <c r="A33" s="152" t="s">
        <v>188</v>
      </c>
      <c r="B33" s="148" t="s">
        <v>109</v>
      </c>
      <c r="C33" s="149" t="s">
        <v>110</v>
      </c>
      <c r="D33" s="150">
        <v>673.3454999999999</v>
      </c>
      <c r="E33" s="290"/>
      <c r="F33" s="439"/>
      <c r="G33" s="440"/>
      <c r="H33" s="438"/>
      <c r="I33" s="440"/>
      <c r="J33" s="437"/>
      <c r="K33" s="440"/>
      <c r="L33" s="437"/>
      <c r="M33" s="437"/>
      <c r="N33" s="437"/>
      <c r="O33" s="72"/>
    </row>
    <row r="34" spans="1:15" ht="51" x14ac:dyDescent="0.2">
      <c r="A34" s="152" t="s">
        <v>189</v>
      </c>
      <c r="B34" s="148" t="s">
        <v>111</v>
      </c>
      <c r="C34" s="149" t="s">
        <v>110</v>
      </c>
      <c r="D34" s="150">
        <v>449.21774999999991</v>
      </c>
      <c r="E34" s="291"/>
      <c r="F34" s="439"/>
      <c r="G34" s="440"/>
      <c r="H34" s="437"/>
      <c r="I34" s="440"/>
      <c r="J34" s="437"/>
      <c r="K34" s="440"/>
      <c r="L34" s="437"/>
      <c r="M34" s="437"/>
      <c r="N34" s="437"/>
      <c r="O34" s="72"/>
    </row>
    <row r="35" spans="1:15" ht="38.25" x14ac:dyDescent="0.2">
      <c r="A35" s="152" t="s">
        <v>190</v>
      </c>
      <c r="B35" s="148" t="s">
        <v>276</v>
      </c>
      <c r="C35" s="149" t="s">
        <v>113</v>
      </c>
      <c r="D35" s="150">
        <v>10</v>
      </c>
      <c r="E35" s="86"/>
      <c r="F35" s="87"/>
      <c r="G35" s="289"/>
      <c r="H35" s="87"/>
      <c r="I35" s="88"/>
      <c r="J35" s="72"/>
      <c r="K35" s="289"/>
      <c r="L35" s="72"/>
      <c r="M35" s="72"/>
      <c r="N35" s="72"/>
      <c r="O35" s="72"/>
    </row>
    <row r="36" spans="1:15" ht="51" x14ac:dyDescent="0.2">
      <c r="A36" s="152" t="s">
        <v>191</v>
      </c>
      <c r="B36" s="151" t="s">
        <v>277</v>
      </c>
      <c r="C36" s="149" t="s">
        <v>127</v>
      </c>
      <c r="D36" s="150">
        <v>10</v>
      </c>
      <c r="E36" s="86"/>
      <c r="F36" s="87"/>
      <c r="G36" s="289"/>
      <c r="H36" s="87"/>
      <c r="I36" s="88"/>
      <c r="J36" s="87"/>
      <c r="K36" s="289"/>
      <c r="L36" s="72"/>
      <c r="M36" s="72"/>
      <c r="N36" s="72"/>
      <c r="O36" s="72"/>
    </row>
    <row r="37" spans="1:15" ht="25.5" x14ac:dyDescent="0.2">
      <c r="A37" s="152" t="s">
        <v>192</v>
      </c>
      <c r="B37" s="148" t="s">
        <v>278</v>
      </c>
      <c r="C37" s="149" t="s">
        <v>113</v>
      </c>
      <c r="D37" s="150">
        <v>4.5</v>
      </c>
      <c r="E37" s="86"/>
      <c r="F37" s="87"/>
      <c r="G37" s="289"/>
      <c r="H37" s="87"/>
      <c r="I37" s="88"/>
      <c r="J37" s="87"/>
      <c r="K37" s="289"/>
      <c r="L37" s="72"/>
      <c r="M37" s="72"/>
      <c r="N37" s="72"/>
      <c r="O37" s="72"/>
    </row>
    <row r="38" spans="1:15" ht="38.25" x14ac:dyDescent="0.2">
      <c r="A38" s="152" t="s">
        <v>310</v>
      </c>
      <c r="B38" s="151" t="s">
        <v>279</v>
      </c>
      <c r="C38" s="149" t="s">
        <v>113</v>
      </c>
      <c r="D38" s="150">
        <v>4.5</v>
      </c>
      <c r="E38" s="292"/>
      <c r="F38" s="87"/>
      <c r="G38" s="289"/>
      <c r="H38" s="87"/>
      <c r="I38" s="289"/>
      <c r="J38" s="72"/>
      <c r="K38" s="289"/>
      <c r="L38" s="72"/>
      <c r="M38" s="72"/>
      <c r="N38" s="72"/>
      <c r="O38" s="72"/>
    </row>
    <row r="39" spans="1:15" ht="25.5" x14ac:dyDescent="0.2">
      <c r="A39" s="152" t="s">
        <v>311</v>
      </c>
      <c r="B39" s="148" t="s">
        <v>124</v>
      </c>
      <c r="C39" s="149" t="s">
        <v>113</v>
      </c>
      <c r="D39" s="150">
        <v>76.199999999999989</v>
      </c>
      <c r="E39" s="86"/>
      <c r="F39" s="87"/>
      <c r="G39" s="289"/>
      <c r="H39" s="87"/>
      <c r="I39" s="88"/>
      <c r="J39" s="87"/>
      <c r="K39" s="289"/>
      <c r="L39" s="72"/>
      <c r="M39" s="72"/>
      <c r="N39" s="72"/>
      <c r="O39" s="72"/>
    </row>
    <row r="40" spans="1:15" ht="38.25" x14ac:dyDescent="0.2">
      <c r="A40" s="152" t="s">
        <v>312</v>
      </c>
      <c r="B40" s="151" t="s">
        <v>125</v>
      </c>
      <c r="C40" s="149" t="s">
        <v>113</v>
      </c>
      <c r="D40" s="150">
        <v>76.199999999999989</v>
      </c>
      <c r="E40" s="292"/>
      <c r="F40" s="87"/>
      <c r="G40" s="289"/>
      <c r="H40" s="87"/>
      <c r="I40" s="289"/>
      <c r="J40" s="72"/>
      <c r="K40" s="289"/>
      <c r="L40" s="72"/>
      <c r="M40" s="72"/>
      <c r="N40" s="72"/>
      <c r="O40" s="72"/>
    </row>
    <row r="41" spans="1:15" ht="25.5" x14ac:dyDescent="0.2">
      <c r="A41" s="152" t="s">
        <v>313</v>
      </c>
      <c r="B41" s="148" t="s">
        <v>126</v>
      </c>
      <c r="C41" s="149" t="s">
        <v>127</v>
      </c>
      <c r="D41" s="150">
        <v>195</v>
      </c>
      <c r="E41" s="292"/>
      <c r="F41" s="87"/>
      <c r="G41" s="289"/>
      <c r="H41" s="72"/>
      <c r="I41" s="289"/>
      <c r="J41" s="72"/>
      <c r="K41" s="289"/>
      <c r="L41" s="72"/>
      <c r="M41" s="72"/>
      <c r="N41" s="72"/>
      <c r="O41" s="72"/>
    </row>
    <row r="42" spans="1:15" ht="38.25" x14ac:dyDescent="0.2">
      <c r="A42" s="152" t="s">
        <v>314</v>
      </c>
      <c r="B42" s="151" t="s">
        <v>573</v>
      </c>
      <c r="C42" s="149" t="s">
        <v>113</v>
      </c>
      <c r="D42" s="150">
        <v>195</v>
      </c>
      <c r="E42" s="86"/>
      <c r="F42" s="87"/>
      <c r="G42" s="289"/>
      <c r="H42" s="87"/>
      <c r="I42" s="88"/>
      <c r="J42" s="87"/>
      <c r="K42" s="289"/>
      <c r="L42" s="72"/>
      <c r="M42" s="72"/>
      <c r="N42" s="72"/>
      <c r="O42" s="72"/>
    </row>
    <row r="43" spans="1:15" ht="38.25" x14ac:dyDescent="0.2">
      <c r="A43" s="152" t="s">
        <v>587</v>
      </c>
      <c r="B43" s="148" t="s">
        <v>118</v>
      </c>
      <c r="C43" s="149" t="s">
        <v>108</v>
      </c>
      <c r="D43" s="150">
        <v>205.43</v>
      </c>
      <c r="E43" s="292"/>
      <c r="F43" s="87"/>
      <c r="G43" s="289"/>
      <c r="H43" s="72"/>
      <c r="I43" s="289"/>
      <c r="J43" s="72"/>
      <c r="K43" s="289"/>
      <c r="L43" s="72"/>
      <c r="M43" s="72"/>
      <c r="N43" s="72"/>
      <c r="O43" s="72"/>
    </row>
    <row r="44" spans="1:15" ht="25.5" x14ac:dyDescent="0.2">
      <c r="A44" s="152" t="s">
        <v>588</v>
      </c>
      <c r="B44" s="148" t="s">
        <v>119</v>
      </c>
      <c r="C44" s="149" t="s">
        <v>110</v>
      </c>
      <c r="D44" s="150">
        <v>54.3</v>
      </c>
      <c r="E44" s="291"/>
      <c r="F44" s="87"/>
      <c r="G44" s="289"/>
      <c r="H44" s="72"/>
      <c r="I44" s="289"/>
      <c r="J44" s="72"/>
      <c r="K44" s="289"/>
      <c r="L44" s="72"/>
      <c r="M44" s="72"/>
      <c r="N44" s="72"/>
      <c r="O44" s="72"/>
    </row>
    <row r="45" spans="1:15" ht="14.25" x14ac:dyDescent="0.2">
      <c r="A45" s="152" t="s">
        <v>589</v>
      </c>
      <c r="B45" s="148" t="s">
        <v>120</v>
      </c>
      <c r="C45" s="149" t="s">
        <v>110</v>
      </c>
      <c r="D45" s="150">
        <v>108.6</v>
      </c>
      <c r="E45" s="291"/>
      <c r="F45" s="87"/>
      <c r="G45" s="289"/>
      <c r="H45" s="72"/>
      <c r="I45" s="289"/>
      <c r="J45" s="72"/>
      <c r="K45" s="289"/>
      <c r="L45" s="72"/>
      <c r="M45" s="72"/>
      <c r="N45" s="72"/>
      <c r="O45" s="72"/>
    </row>
    <row r="46" spans="1:15" ht="51" x14ac:dyDescent="0.2">
      <c r="A46" s="152" t="s">
        <v>590</v>
      </c>
      <c r="B46" s="154" t="s">
        <v>121</v>
      </c>
      <c r="C46" s="149" t="s">
        <v>110</v>
      </c>
      <c r="D46" s="150">
        <v>0.6</v>
      </c>
      <c r="E46" s="292"/>
      <c r="F46" s="72"/>
      <c r="G46" s="289"/>
      <c r="H46" s="72"/>
      <c r="I46" s="289"/>
      <c r="J46" s="72"/>
      <c r="K46" s="289"/>
      <c r="L46" s="72"/>
      <c r="M46" s="72"/>
      <c r="N46" s="72"/>
      <c r="O46" s="72"/>
    </row>
    <row r="47" spans="1:15" s="116" customFormat="1" x14ac:dyDescent="0.2">
      <c r="A47" s="139">
        <v>2</v>
      </c>
      <c r="B47" s="145" t="s">
        <v>128</v>
      </c>
      <c r="C47" s="158"/>
      <c r="D47" s="146"/>
      <c r="E47" s="229"/>
      <c r="F47" s="141"/>
      <c r="G47" s="142"/>
      <c r="H47" s="143"/>
      <c r="I47" s="142"/>
      <c r="J47" s="143"/>
      <c r="K47" s="142"/>
      <c r="L47" s="143"/>
      <c r="M47" s="142"/>
      <c r="N47" s="143"/>
      <c r="O47" s="144"/>
    </row>
    <row r="48" spans="1:15" s="126" customFormat="1" ht="51" x14ac:dyDescent="0.2">
      <c r="A48" s="119" t="s">
        <v>193</v>
      </c>
      <c r="B48" s="179" t="s">
        <v>262</v>
      </c>
      <c r="C48" s="160" t="s">
        <v>108</v>
      </c>
      <c r="D48" s="153">
        <v>230.49</v>
      </c>
      <c r="E48" s="292"/>
      <c r="F48" s="72"/>
      <c r="G48" s="289"/>
      <c r="H48" s="87"/>
      <c r="I48" s="289"/>
      <c r="J48" s="87"/>
      <c r="K48" s="289"/>
      <c r="L48" s="72"/>
      <c r="M48" s="72"/>
      <c r="N48" s="72"/>
      <c r="O48" s="72"/>
    </row>
    <row r="49" spans="1:15" s="126" customFormat="1" ht="51" x14ac:dyDescent="0.2">
      <c r="A49" s="119" t="s">
        <v>194</v>
      </c>
      <c r="B49" s="179" t="s">
        <v>263</v>
      </c>
      <c r="C49" s="160" t="s">
        <v>108</v>
      </c>
      <c r="D49" s="153">
        <v>214.92</v>
      </c>
      <c r="E49" s="292"/>
      <c r="F49" s="72"/>
      <c r="G49" s="289"/>
      <c r="H49" s="87"/>
      <c r="I49" s="289"/>
      <c r="J49" s="87"/>
      <c r="K49" s="289"/>
      <c r="L49" s="72"/>
      <c r="M49" s="72"/>
      <c r="N49" s="72"/>
      <c r="O49" s="72"/>
    </row>
    <row r="50" spans="1:15" s="126" customFormat="1" ht="51" x14ac:dyDescent="0.2">
      <c r="A50" s="119" t="s">
        <v>195</v>
      </c>
      <c r="B50" s="179" t="s">
        <v>264</v>
      </c>
      <c r="C50" s="160" t="s">
        <v>108</v>
      </c>
      <c r="D50" s="153">
        <v>200.43</v>
      </c>
      <c r="E50" s="292"/>
      <c r="F50" s="72"/>
      <c r="G50" s="289"/>
      <c r="H50" s="87"/>
      <c r="I50" s="289"/>
      <c r="J50" s="87"/>
      <c r="K50" s="289"/>
      <c r="L50" s="72"/>
      <c r="M50" s="72"/>
      <c r="N50" s="72"/>
      <c r="O50" s="72"/>
    </row>
    <row r="51" spans="1:15" s="126" customFormat="1" ht="51" x14ac:dyDescent="0.2">
      <c r="A51" s="119" t="s">
        <v>196</v>
      </c>
      <c r="B51" s="179" t="s">
        <v>265</v>
      </c>
      <c r="C51" s="160" t="s">
        <v>108</v>
      </c>
      <c r="D51" s="153">
        <v>259.85000000000002</v>
      </c>
      <c r="E51" s="292"/>
      <c r="F51" s="72"/>
      <c r="G51" s="289"/>
      <c r="H51" s="87"/>
      <c r="I51" s="289"/>
      <c r="J51" s="87"/>
      <c r="K51" s="289"/>
      <c r="L51" s="72"/>
      <c r="M51" s="72"/>
      <c r="N51" s="72"/>
      <c r="O51" s="72"/>
    </row>
    <row r="52" spans="1:15" s="126" customFormat="1" ht="51" x14ac:dyDescent="0.2">
      <c r="A52" s="119" t="s">
        <v>197</v>
      </c>
      <c r="B52" s="179" t="s">
        <v>266</v>
      </c>
      <c r="C52" s="160" t="s">
        <v>108</v>
      </c>
      <c r="D52" s="153">
        <v>70.27</v>
      </c>
      <c r="E52" s="292"/>
      <c r="F52" s="72"/>
      <c r="G52" s="289"/>
      <c r="H52" s="87"/>
      <c r="I52" s="289"/>
      <c r="J52" s="87"/>
      <c r="K52" s="289"/>
      <c r="L52" s="72"/>
      <c r="M52" s="72"/>
      <c r="N52" s="72"/>
      <c r="O52" s="72"/>
    </row>
    <row r="53" spans="1:15" s="126" customFormat="1" ht="51" x14ac:dyDescent="0.2">
      <c r="A53" s="119" t="s">
        <v>198</v>
      </c>
      <c r="B53" s="179" t="s">
        <v>268</v>
      </c>
      <c r="C53" s="160" t="s">
        <v>108</v>
      </c>
      <c r="D53" s="153">
        <v>25.9</v>
      </c>
      <c r="E53" s="292"/>
      <c r="F53" s="72"/>
      <c r="G53" s="289"/>
      <c r="H53" s="87"/>
      <c r="I53" s="289"/>
      <c r="J53" s="87"/>
      <c r="K53" s="289"/>
      <c r="L53" s="72"/>
      <c r="M53" s="72"/>
      <c r="N53" s="72"/>
      <c r="O53" s="72"/>
    </row>
    <row r="54" spans="1:15" s="126" customFormat="1" ht="51" x14ac:dyDescent="0.2">
      <c r="A54" s="119" t="s">
        <v>199</v>
      </c>
      <c r="B54" s="179" t="s">
        <v>269</v>
      </c>
      <c r="C54" s="160" t="s">
        <v>108</v>
      </c>
      <c r="D54" s="153">
        <v>160.79</v>
      </c>
      <c r="E54" s="292"/>
      <c r="F54" s="72"/>
      <c r="G54" s="289"/>
      <c r="H54" s="87"/>
      <c r="I54" s="289"/>
      <c r="J54" s="87"/>
      <c r="K54" s="289"/>
      <c r="L54" s="72"/>
      <c r="M54" s="72"/>
      <c r="N54" s="72"/>
      <c r="O54" s="72"/>
    </row>
    <row r="55" spans="1:15" s="126" customFormat="1" ht="51" x14ac:dyDescent="0.2">
      <c r="A55" s="119" t="s">
        <v>200</v>
      </c>
      <c r="B55" s="179" t="s">
        <v>342</v>
      </c>
      <c r="C55" s="160" t="s">
        <v>108</v>
      </c>
      <c r="D55" s="153">
        <v>54.64</v>
      </c>
      <c r="E55" s="292"/>
      <c r="F55" s="72"/>
      <c r="G55" s="289"/>
      <c r="H55" s="87"/>
      <c r="I55" s="289"/>
      <c r="J55" s="87"/>
      <c r="K55" s="289"/>
      <c r="L55" s="72"/>
      <c r="M55" s="72"/>
      <c r="N55" s="72"/>
      <c r="O55" s="72"/>
    </row>
    <row r="56" spans="1:15" s="126" customFormat="1" ht="38.25" x14ac:dyDescent="0.2">
      <c r="A56" s="119" t="s">
        <v>201</v>
      </c>
      <c r="B56" s="164" t="s">
        <v>141</v>
      </c>
      <c r="C56" s="160" t="s">
        <v>26</v>
      </c>
      <c r="D56" s="162">
        <v>11</v>
      </c>
      <c r="E56" s="292"/>
      <c r="F56" s="72"/>
      <c r="G56" s="289"/>
      <c r="H56" s="87"/>
      <c r="I56" s="289"/>
      <c r="J56" s="87"/>
      <c r="K56" s="289"/>
      <c r="L56" s="72"/>
      <c r="M56" s="72"/>
      <c r="N56" s="72"/>
      <c r="O56" s="72"/>
    </row>
    <row r="57" spans="1:15" s="126" customFormat="1" ht="38.25" x14ac:dyDescent="0.2">
      <c r="A57" s="119" t="s">
        <v>202</v>
      </c>
      <c r="B57" s="164" t="s">
        <v>142</v>
      </c>
      <c r="C57" s="160" t="s">
        <v>26</v>
      </c>
      <c r="D57" s="162">
        <v>5</v>
      </c>
      <c r="E57" s="292"/>
      <c r="F57" s="72"/>
      <c r="G57" s="289"/>
      <c r="H57" s="87"/>
      <c r="I57" s="289"/>
      <c r="J57" s="87"/>
      <c r="K57" s="289"/>
      <c r="L57" s="72"/>
      <c r="M57" s="72"/>
      <c r="N57" s="72"/>
      <c r="O57" s="72"/>
    </row>
    <row r="58" spans="1:15" s="126" customFormat="1" ht="38.25" x14ac:dyDescent="0.2">
      <c r="A58" s="119" t="s">
        <v>203</v>
      </c>
      <c r="B58" s="164" t="s">
        <v>270</v>
      </c>
      <c r="C58" s="160" t="s">
        <v>26</v>
      </c>
      <c r="D58" s="162">
        <v>6</v>
      </c>
      <c r="E58" s="292"/>
      <c r="F58" s="72"/>
      <c r="G58" s="289"/>
      <c r="H58" s="87"/>
      <c r="I58" s="289"/>
      <c r="J58" s="87"/>
      <c r="K58" s="289"/>
      <c r="L58" s="72"/>
      <c r="M58" s="72"/>
      <c r="N58" s="72"/>
      <c r="O58" s="72"/>
    </row>
    <row r="59" spans="1:15" s="126" customFormat="1" ht="38.25" x14ac:dyDescent="0.2">
      <c r="A59" s="119" t="s">
        <v>204</v>
      </c>
      <c r="B59" s="164" t="s">
        <v>361</v>
      </c>
      <c r="C59" s="160" t="s">
        <v>26</v>
      </c>
      <c r="D59" s="162">
        <v>2</v>
      </c>
      <c r="E59" s="292"/>
      <c r="F59" s="72"/>
      <c r="G59" s="289"/>
      <c r="H59" s="72"/>
      <c r="I59" s="289"/>
      <c r="J59" s="72"/>
      <c r="K59" s="289"/>
      <c r="L59" s="72"/>
      <c r="M59" s="289"/>
      <c r="N59" s="72"/>
      <c r="O59" s="72"/>
    </row>
    <row r="60" spans="1:15" s="126" customFormat="1" ht="38.25" x14ac:dyDescent="0.2">
      <c r="A60" s="119" t="s">
        <v>205</v>
      </c>
      <c r="B60" s="164" t="s">
        <v>143</v>
      </c>
      <c r="C60" s="160" t="s">
        <v>26</v>
      </c>
      <c r="D60" s="162">
        <v>13</v>
      </c>
      <c r="E60" s="292"/>
      <c r="F60" s="72"/>
      <c r="G60" s="289"/>
      <c r="H60" s="72"/>
      <c r="I60" s="289"/>
      <c r="J60" s="72"/>
      <c r="K60" s="289"/>
      <c r="L60" s="72"/>
      <c r="M60" s="289"/>
      <c r="N60" s="72"/>
      <c r="O60" s="72"/>
    </row>
    <row r="61" spans="1:15" s="126" customFormat="1" ht="38.25" x14ac:dyDescent="0.2">
      <c r="A61" s="119" t="s">
        <v>206</v>
      </c>
      <c r="B61" s="164" t="s">
        <v>144</v>
      </c>
      <c r="C61" s="160" t="s">
        <v>26</v>
      </c>
      <c r="D61" s="163">
        <v>2</v>
      </c>
      <c r="E61" s="292"/>
      <c r="F61" s="72"/>
      <c r="G61" s="289"/>
      <c r="H61" s="72"/>
      <c r="I61" s="289"/>
      <c r="J61" s="92"/>
      <c r="K61" s="289"/>
      <c r="L61" s="72"/>
      <c r="M61" s="289"/>
      <c r="N61" s="72"/>
      <c r="O61" s="72"/>
    </row>
    <row r="62" spans="1:15" s="126" customFormat="1" ht="25.5" x14ac:dyDescent="0.2">
      <c r="A62" s="119" t="s">
        <v>207</v>
      </c>
      <c r="B62" s="164" t="s">
        <v>220</v>
      </c>
      <c r="C62" s="160" t="s">
        <v>147</v>
      </c>
      <c r="D62" s="200">
        <v>37</v>
      </c>
      <c r="E62" s="292"/>
      <c r="F62" s="72"/>
      <c r="G62" s="289"/>
      <c r="H62" s="87"/>
      <c r="I62" s="289"/>
      <c r="J62" s="87"/>
      <c r="K62" s="289"/>
      <c r="L62" s="72"/>
      <c r="M62" s="72"/>
      <c r="N62" s="72"/>
      <c r="O62" s="72"/>
    </row>
    <row r="63" spans="1:15" s="126" customFormat="1" ht="25.5" x14ac:dyDescent="0.2">
      <c r="A63" s="119" t="s">
        <v>208</v>
      </c>
      <c r="B63" s="164" t="s">
        <v>221</v>
      </c>
      <c r="C63" s="160" t="s">
        <v>147</v>
      </c>
      <c r="D63" s="200">
        <v>19</v>
      </c>
      <c r="E63" s="292"/>
      <c r="F63" s="72"/>
      <c r="G63" s="289"/>
      <c r="H63" s="87"/>
      <c r="I63" s="289"/>
      <c r="J63" s="87"/>
      <c r="K63" s="289"/>
      <c r="L63" s="72"/>
      <c r="M63" s="72"/>
      <c r="N63" s="72"/>
      <c r="O63" s="72"/>
    </row>
    <row r="64" spans="1:15" s="126" customFormat="1" ht="25.5" x14ac:dyDescent="0.2">
      <c r="A64" s="119" t="s">
        <v>209</v>
      </c>
      <c r="B64" s="164" t="s">
        <v>222</v>
      </c>
      <c r="C64" s="160" t="s">
        <v>147</v>
      </c>
      <c r="D64" s="201">
        <v>41</v>
      </c>
      <c r="E64" s="292"/>
      <c r="F64" s="72"/>
      <c r="G64" s="289"/>
      <c r="H64" s="87"/>
      <c r="I64" s="289"/>
      <c r="J64" s="87"/>
      <c r="K64" s="289"/>
      <c r="L64" s="72"/>
      <c r="M64" s="72"/>
      <c r="N64" s="72"/>
      <c r="O64" s="72"/>
    </row>
    <row r="65" spans="1:15" s="126" customFormat="1" x14ac:dyDescent="0.2">
      <c r="A65" s="119" t="s">
        <v>210</v>
      </c>
      <c r="B65" s="179" t="s">
        <v>305</v>
      </c>
      <c r="C65" s="218" t="s">
        <v>108</v>
      </c>
      <c r="D65" s="209">
        <v>25.8</v>
      </c>
      <c r="E65" s="290"/>
      <c r="F65" s="183"/>
      <c r="G65" s="183"/>
      <c r="H65" s="293"/>
      <c r="I65" s="183"/>
      <c r="J65" s="183"/>
      <c r="K65" s="183"/>
      <c r="L65" s="183"/>
      <c r="M65" s="183"/>
      <c r="N65" s="183"/>
      <c r="O65" s="183"/>
    </row>
    <row r="66" spans="1:15" s="126" customFormat="1" x14ac:dyDescent="0.2">
      <c r="A66" s="119" t="s">
        <v>211</v>
      </c>
      <c r="B66" s="194" t="s">
        <v>223</v>
      </c>
      <c r="C66" s="195"/>
      <c r="D66" s="202"/>
      <c r="E66" s="230"/>
      <c r="F66" s="181"/>
      <c r="G66" s="182"/>
      <c r="H66" s="183"/>
      <c r="I66" s="182"/>
      <c r="J66" s="183"/>
      <c r="K66" s="182"/>
      <c r="L66" s="183"/>
      <c r="M66" s="182"/>
      <c r="N66" s="183"/>
      <c r="O66" s="181"/>
    </row>
    <row r="67" spans="1:15" s="126" customFormat="1" x14ac:dyDescent="0.2">
      <c r="A67" s="119" t="s">
        <v>365</v>
      </c>
      <c r="B67" s="164" t="s">
        <v>306</v>
      </c>
      <c r="C67" s="195" t="s">
        <v>147</v>
      </c>
      <c r="D67" s="202">
        <v>3</v>
      </c>
      <c r="E67" s="237"/>
      <c r="F67" s="183"/>
      <c r="G67" s="183"/>
      <c r="H67" s="293"/>
      <c r="I67" s="183"/>
      <c r="J67" s="293"/>
      <c r="K67" s="293"/>
      <c r="L67" s="293"/>
      <c r="M67" s="293"/>
      <c r="N67" s="293"/>
      <c r="O67" s="293"/>
    </row>
    <row r="68" spans="1:15" s="126" customFormat="1" ht="14.25" x14ac:dyDescent="0.2">
      <c r="A68" s="119" t="s">
        <v>366</v>
      </c>
      <c r="B68" s="164" t="s">
        <v>307</v>
      </c>
      <c r="C68" s="195" t="s">
        <v>147</v>
      </c>
      <c r="D68" s="202">
        <v>3</v>
      </c>
      <c r="E68" s="237"/>
      <c r="F68" s="183"/>
      <c r="G68" s="183"/>
      <c r="H68" s="293"/>
      <c r="I68" s="183"/>
      <c r="J68" s="293"/>
      <c r="K68" s="293"/>
      <c r="L68" s="293"/>
      <c r="M68" s="293"/>
      <c r="N68" s="293"/>
      <c r="O68" s="293"/>
    </row>
    <row r="69" spans="1:15" s="126" customFormat="1" x14ac:dyDescent="0.2">
      <c r="A69" s="119" t="s">
        <v>367</v>
      </c>
      <c r="B69" s="164" t="s">
        <v>308</v>
      </c>
      <c r="C69" s="160" t="s">
        <v>108</v>
      </c>
      <c r="D69" s="203">
        <v>2.4700000000000002</v>
      </c>
      <c r="E69" s="290"/>
      <c r="F69" s="183"/>
      <c r="G69" s="183"/>
      <c r="H69" s="293"/>
      <c r="I69" s="183"/>
      <c r="J69" s="183"/>
      <c r="K69" s="183"/>
      <c r="L69" s="183"/>
      <c r="M69" s="293"/>
      <c r="N69" s="183"/>
      <c r="O69" s="183"/>
    </row>
    <row r="70" spans="1:15" s="126" customFormat="1" x14ac:dyDescent="0.2">
      <c r="A70" s="119" t="s">
        <v>368</v>
      </c>
      <c r="B70" s="164" t="s">
        <v>227</v>
      </c>
      <c r="C70" s="160" t="s">
        <v>147</v>
      </c>
      <c r="D70" s="202">
        <v>9</v>
      </c>
      <c r="E70" s="290"/>
      <c r="F70" s="183"/>
      <c r="G70" s="183"/>
      <c r="H70" s="293"/>
      <c r="I70" s="183"/>
      <c r="J70" s="183"/>
      <c r="K70" s="183"/>
      <c r="L70" s="183"/>
      <c r="M70" s="183"/>
      <c r="N70" s="183"/>
      <c r="O70" s="183"/>
    </row>
    <row r="71" spans="1:15" s="126" customFormat="1" x14ac:dyDescent="0.2">
      <c r="A71" s="119" t="s">
        <v>369</v>
      </c>
      <c r="B71" s="164" t="s">
        <v>228</v>
      </c>
      <c r="C71" s="195" t="s">
        <v>147</v>
      </c>
      <c r="D71" s="202">
        <v>19</v>
      </c>
      <c r="E71" s="237"/>
      <c r="F71" s="183"/>
      <c r="G71" s="183"/>
      <c r="H71" s="293"/>
      <c r="I71" s="183"/>
      <c r="J71" s="293"/>
      <c r="K71" s="293"/>
      <c r="L71" s="293"/>
      <c r="M71" s="293"/>
      <c r="N71" s="293"/>
      <c r="O71" s="293"/>
    </row>
    <row r="72" spans="1:15" s="126" customFormat="1" ht="14.25" x14ac:dyDescent="0.2">
      <c r="A72" s="119" t="s">
        <v>370</v>
      </c>
      <c r="B72" s="164" t="s">
        <v>229</v>
      </c>
      <c r="C72" s="195" t="s">
        <v>147</v>
      </c>
      <c r="D72" s="202">
        <v>19</v>
      </c>
      <c r="E72" s="237"/>
      <c r="F72" s="183"/>
      <c r="G72" s="183"/>
      <c r="H72" s="293"/>
      <c r="I72" s="183"/>
      <c r="J72" s="293"/>
      <c r="K72" s="293"/>
      <c r="L72" s="293"/>
      <c r="M72" s="293"/>
      <c r="N72" s="293"/>
      <c r="O72" s="293"/>
    </row>
    <row r="73" spans="1:15" s="126" customFormat="1" x14ac:dyDescent="0.2">
      <c r="A73" s="119" t="s">
        <v>371</v>
      </c>
      <c r="B73" s="164" t="s">
        <v>230</v>
      </c>
      <c r="C73" s="160" t="s">
        <v>108</v>
      </c>
      <c r="D73" s="203">
        <v>24.44</v>
      </c>
      <c r="E73" s="290"/>
      <c r="F73" s="183"/>
      <c r="G73" s="183"/>
      <c r="H73" s="293"/>
      <c r="I73" s="183"/>
      <c r="J73" s="183"/>
      <c r="K73" s="183"/>
      <c r="L73" s="183"/>
      <c r="M73" s="293"/>
      <c r="N73" s="183"/>
      <c r="O73" s="183"/>
    </row>
    <row r="74" spans="1:15" s="126" customFormat="1" x14ac:dyDescent="0.2">
      <c r="A74" s="119" t="s">
        <v>372</v>
      </c>
      <c r="B74" s="164" t="s">
        <v>227</v>
      </c>
      <c r="C74" s="160" t="s">
        <v>147</v>
      </c>
      <c r="D74" s="204">
        <v>81</v>
      </c>
      <c r="E74" s="290"/>
      <c r="F74" s="183"/>
      <c r="G74" s="183"/>
      <c r="H74" s="293"/>
      <c r="I74" s="183"/>
      <c r="J74" s="183"/>
      <c r="K74" s="183"/>
      <c r="L74" s="183"/>
      <c r="M74" s="183"/>
      <c r="N74" s="183"/>
      <c r="O74" s="183"/>
    </row>
    <row r="75" spans="1:15" s="126" customFormat="1" x14ac:dyDescent="0.2">
      <c r="A75" s="119" t="s">
        <v>212</v>
      </c>
      <c r="B75" s="164" t="s">
        <v>146</v>
      </c>
      <c r="C75" s="160" t="s">
        <v>147</v>
      </c>
      <c r="D75" s="165">
        <v>39</v>
      </c>
      <c r="E75" s="292"/>
      <c r="F75" s="183"/>
      <c r="G75" s="289"/>
      <c r="H75" s="72"/>
      <c r="I75" s="289"/>
      <c r="J75" s="87"/>
      <c r="K75" s="289"/>
      <c r="L75" s="72"/>
      <c r="M75" s="72"/>
      <c r="N75" s="72"/>
      <c r="O75" s="72"/>
    </row>
    <row r="76" spans="1:15" s="126" customFormat="1" ht="25.5" x14ac:dyDescent="0.2">
      <c r="A76" s="119" t="s">
        <v>213</v>
      </c>
      <c r="B76" s="155" t="s">
        <v>148</v>
      </c>
      <c r="C76" s="166" t="s">
        <v>147</v>
      </c>
      <c r="D76" s="163">
        <v>41</v>
      </c>
      <c r="E76" s="292"/>
      <c r="F76" s="183"/>
      <c r="G76" s="289"/>
      <c r="H76" s="72"/>
      <c r="I76" s="289"/>
      <c r="J76" s="87"/>
      <c r="K76" s="289"/>
      <c r="L76" s="72"/>
      <c r="M76" s="72"/>
      <c r="N76" s="72"/>
      <c r="O76" s="72"/>
    </row>
    <row r="77" spans="1:15" s="126" customFormat="1" x14ac:dyDescent="0.2">
      <c r="A77" s="119" t="s">
        <v>214</v>
      </c>
      <c r="B77" s="155" t="s">
        <v>149</v>
      </c>
      <c r="C77" s="166" t="s">
        <v>147</v>
      </c>
      <c r="D77" s="163">
        <v>41</v>
      </c>
      <c r="E77" s="86"/>
      <c r="F77" s="183"/>
      <c r="G77" s="289"/>
      <c r="H77" s="87"/>
      <c r="I77" s="88"/>
      <c r="J77" s="87"/>
      <c r="K77" s="289"/>
      <c r="L77" s="72"/>
      <c r="M77" s="72"/>
      <c r="N77" s="72"/>
      <c r="O77" s="72"/>
    </row>
    <row r="78" spans="1:15" s="126" customFormat="1" x14ac:dyDescent="0.2">
      <c r="A78" s="119" t="s">
        <v>215</v>
      </c>
      <c r="B78" s="155" t="s">
        <v>150</v>
      </c>
      <c r="C78" s="166" t="s">
        <v>108</v>
      </c>
      <c r="D78" s="153">
        <v>1217.29</v>
      </c>
      <c r="E78" s="292"/>
      <c r="F78" s="183"/>
      <c r="G78" s="289"/>
      <c r="H78" s="87"/>
      <c r="I78" s="289"/>
      <c r="J78" s="87"/>
      <c r="K78" s="289"/>
      <c r="L78" s="72"/>
      <c r="M78" s="72"/>
      <c r="N78" s="72"/>
      <c r="O78" s="72"/>
    </row>
    <row r="79" spans="1:15" s="126" customFormat="1" x14ac:dyDescent="0.2">
      <c r="A79" s="119" t="s">
        <v>216</v>
      </c>
      <c r="B79" s="155" t="s">
        <v>151</v>
      </c>
      <c r="C79" s="166" t="s">
        <v>108</v>
      </c>
      <c r="D79" s="153">
        <v>975.96</v>
      </c>
      <c r="E79" s="291"/>
      <c r="F79" s="183"/>
      <c r="G79" s="289"/>
      <c r="H79" s="87"/>
      <c r="I79" s="289"/>
      <c r="J79" s="87"/>
      <c r="K79" s="289"/>
      <c r="L79" s="72"/>
      <c r="M79" s="72"/>
      <c r="N79" s="72"/>
      <c r="O79" s="72"/>
    </row>
    <row r="80" spans="1:15" s="126" customFormat="1" x14ac:dyDescent="0.2">
      <c r="A80" s="119" t="s">
        <v>217</v>
      </c>
      <c r="B80" s="155" t="s">
        <v>152</v>
      </c>
      <c r="C80" s="166" t="s">
        <v>108</v>
      </c>
      <c r="D80" s="153">
        <v>975.96</v>
      </c>
      <c r="E80" s="292"/>
      <c r="F80" s="183"/>
      <c r="G80" s="289"/>
      <c r="H80" s="87"/>
      <c r="I80" s="289"/>
      <c r="J80" s="87"/>
      <c r="K80" s="289"/>
      <c r="L80" s="72"/>
      <c r="M80" s="72"/>
      <c r="N80" s="72"/>
      <c r="O80" s="72"/>
    </row>
    <row r="81" spans="1:15" s="126" customFormat="1" ht="63.75" x14ac:dyDescent="0.2">
      <c r="A81" s="119" t="s">
        <v>218</v>
      </c>
      <c r="B81" s="155" t="s">
        <v>670</v>
      </c>
      <c r="C81" s="166" t="s">
        <v>147</v>
      </c>
      <c r="D81" s="163">
        <v>52</v>
      </c>
      <c r="E81" s="292"/>
      <c r="F81" s="183"/>
      <c r="G81" s="289"/>
      <c r="H81" s="72"/>
      <c r="I81" s="289"/>
      <c r="J81" s="87"/>
      <c r="K81" s="289"/>
      <c r="L81" s="72"/>
      <c r="M81" s="72"/>
      <c r="N81" s="72"/>
      <c r="O81" s="72"/>
    </row>
    <row r="82" spans="1:15" s="126" customFormat="1" ht="51" x14ac:dyDescent="0.2">
      <c r="A82" s="119" t="s">
        <v>241</v>
      </c>
      <c r="B82" s="155" t="s">
        <v>153</v>
      </c>
      <c r="C82" s="166" t="s">
        <v>147</v>
      </c>
      <c r="D82" s="163">
        <v>16</v>
      </c>
      <c r="E82" s="292"/>
      <c r="F82" s="183"/>
      <c r="G82" s="289"/>
      <c r="H82" s="72"/>
      <c r="I82" s="289"/>
      <c r="J82" s="87"/>
      <c r="K82" s="289"/>
      <c r="L82" s="72"/>
      <c r="M82" s="72"/>
      <c r="N82" s="72"/>
      <c r="O82" s="72"/>
    </row>
    <row r="83" spans="1:15" s="126" customFormat="1" ht="38.25" x14ac:dyDescent="0.2">
      <c r="A83" s="119" t="s">
        <v>242</v>
      </c>
      <c r="B83" s="155" t="s">
        <v>154</v>
      </c>
      <c r="C83" s="166" t="s">
        <v>155</v>
      </c>
      <c r="D83" s="163">
        <v>10</v>
      </c>
      <c r="E83" s="291"/>
      <c r="F83" s="183"/>
      <c r="G83" s="289"/>
      <c r="H83" s="87"/>
      <c r="I83" s="289"/>
      <c r="J83" s="87"/>
      <c r="K83" s="289"/>
      <c r="L83" s="72"/>
      <c r="M83" s="72"/>
      <c r="N83" s="72"/>
      <c r="O83" s="72"/>
    </row>
    <row r="84" spans="1:15" s="192" customFormat="1" ht="25.5" x14ac:dyDescent="0.2">
      <c r="A84" s="184">
        <v>3</v>
      </c>
      <c r="B84" s="226" t="s">
        <v>364</v>
      </c>
      <c r="C84" s="224"/>
      <c r="D84" s="225"/>
      <c r="E84" s="231"/>
      <c r="F84" s="189"/>
      <c r="G84" s="190"/>
      <c r="H84" s="191"/>
      <c r="I84" s="289"/>
      <c r="J84" s="191"/>
      <c r="K84" s="190"/>
      <c r="L84" s="191"/>
      <c r="M84" s="190"/>
      <c r="N84" s="191"/>
      <c r="O84" s="189"/>
    </row>
    <row r="85" spans="1:15" s="126" customFormat="1" ht="38.25" x14ac:dyDescent="0.2">
      <c r="A85" s="119" t="s">
        <v>246</v>
      </c>
      <c r="B85" s="171" t="s">
        <v>159</v>
      </c>
      <c r="C85" s="172" t="s">
        <v>108</v>
      </c>
      <c r="D85" s="173">
        <v>78.349999999999994</v>
      </c>
      <c r="E85" s="86"/>
      <c r="F85" s="293"/>
      <c r="G85" s="88"/>
      <c r="H85" s="87"/>
      <c r="I85" s="289"/>
      <c r="J85" s="87"/>
      <c r="K85" s="289"/>
      <c r="L85" s="72"/>
      <c r="M85" s="72"/>
      <c r="N85" s="72"/>
      <c r="O85" s="72"/>
    </row>
    <row r="86" spans="1:15" s="126" customFormat="1" ht="102" x14ac:dyDescent="0.2">
      <c r="A86" s="119" t="s">
        <v>247</v>
      </c>
      <c r="B86" s="154" t="s">
        <v>299</v>
      </c>
      <c r="C86" s="152" t="s">
        <v>26</v>
      </c>
      <c r="D86" s="165">
        <v>1</v>
      </c>
      <c r="E86" s="292"/>
      <c r="F86" s="72"/>
      <c r="G86" s="289"/>
      <c r="H86" s="72"/>
      <c r="I86" s="289"/>
      <c r="J86" s="87"/>
      <c r="K86" s="289"/>
      <c r="L86" s="72"/>
      <c r="M86" s="72"/>
      <c r="N86" s="72"/>
      <c r="O86" s="72"/>
    </row>
    <row r="87" spans="1:15" s="126" customFormat="1" x14ac:dyDescent="0.2">
      <c r="A87" s="119" t="s">
        <v>248</v>
      </c>
      <c r="B87" s="154" t="s">
        <v>374</v>
      </c>
      <c r="C87" s="152" t="s">
        <v>147</v>
      </c>
      <c r="D87" s="165">
        <v>1</v>
      </c>
      <c r="E87" s="86"/>
      <c r="F87" s="293"/>
      <c r="G87" s="88"/>
      <c r="H87" s="87"/>
      <c r="I87" s="293"/>
      <c r="J87" s="87"/>
      <c r="K87" s="289"/>
      <c r="L87" s="72"/>
      <c r="M87" s="72"/>
      <c r="N87" s="72"/>
      <c r="O87" s="72"/>
    </row>
    <row r="88" spans="1:15" s="126" customFormat="1" x14ac:dyDescent="0.2">
      <c r="A88" s="119" t="s">
        <v>249</v>
      </c>
      <c r="B88" s="154" t="s">
        <v>375</v>
      </c>
      <c r="C88" s="152" t="s">
        <v>147</v>
      </c>
      <c r="D88" s="165">
        <v>1</v>
      </c>
      <c r="E88" s="86"/>
      <c r="F88" s="293"/>
      <c r="G88" s="88"/>
      <c r="H88" s="87"/>
      <c r="I88" s="293"/>
      <c r="J88" s="87"/>
      <c r="K88" s="289"/>
      <c r="L88" s="72"/>
      <c r="M88" s="72"/>
      <c r="N88" s="72"/>
      <c r="O88" s="72"/>
    </row>
    <row r="89" spans="1:15" s="126" customFormat="1" x14ac:dyDescent="0.2">
      <c r="A89" s="119" t="s">
        <v>250</v>
      </c>
      <c r="B89" s="154" t="s">
        <v>376</v>
      </c>
      <c r="C89" s="152" t="s">
        <v>147</v>
      </c>
      <c r="D89" s="165">
        <v>2</v>
      </c>
      <c r="E89" s="86"/>
      <c r="F89" s="293"/>
      <c r="G89" s="88"/>
      <c r="H89" s="87"/>
      <c r="I89" s="293"/>
      <c r="J89" s="87"/>
      <c r="K89" s="289"/>
      <c r="L89" s="72"/>
      <c r="M89" s="72"/>
      <c r="N89" s="72"/>
      <c r="O89" s="72"/>
    </row>
    <row r="90" spans="1:15" s="126" customFormat="1" x14ac:dyDescent="0.2">
      <c r="A90" s="119" t="s">
        <v>251</v>
      </c>
      <c r="B90" s="154" t="s">
        <v>377</v>
      </c>
      <c r="C90" s="152" t="s">
        <v>147</v>
      </c>
      <c r="D90" s="165">
        <v>1</v>
      </c>
      <c r="E90" s="86"/>
      <c r="F90" s="293"/>
      <c r="G90" s="88"/>
      <c r="H90" s="87"/>
      <c r="I90" s="293"/>
      <c r="J90" s="87"/>
      <c r="K90" s="289"/>
      <c r="L90" s="72"/>
      <c r="M90" s="72"/>
      <c r="N90" s="72"/>
      <c r="O90" s="72"/>
    </row>
    <row r="91" spans="1:15" s="126" customFormat="1" x14ac:dyDescent="0.2">
      <c r="A91" s="119" t="s">
        <v>252</v>
      </c>
      <c r="B91" s="174" t="s">
        <v>160</v>
      </c>
      <c r="C91" s="152" t="s">
        <v>108</v>
      </c>
      <c r="D91" s="150">
        <v>78.349999999999994</v>
      </c>
      <c r="E91" s="86"/>
      <c r="F91" s="293"/>
      <c r="G91" s="88"/>
      <c r="H91" s="87"/>
      <c r="I91" s="293"/>
      <c r="J91" s="87"/>
      <c r="K91" s="289"/>
      <c r="L91" s="72"/>
      <c r="M91" s="72"/>
      <c r="N91" s="72"/>
      <c r="O91" s="72"/>
    </row>
    <row r="92" spans="1:15" s="126" customFormat="1" x14ac:dyDescent="0.2">
      <c r="A92" s="119" t="s">
        <v>253</v>
      </c>
      <c r="B92" s="154" t="s">
        <v>151</v>
      </c>
      <c r="C92" s="175" t="s">
        <v>108</v>
      </c>
      <c r="D92" s="150">
        <v>78.349999999999994</v>
      </c>
      <c r="E92" s="86"/>
      <c r="F92" s="293"/>
      <c r="G92" s="88"/>
      <c r="H92" s="87"/>
      <c r="I92" s="293"/>
      <c r="J92" s="87"/>
      <c r="K92" s="289"/>
      <c r="L92" s="72"/>
      <c r="M92" s="72"/>
      <c r="N92" s="72"/>
      <c r="O92" s="72"/>
    </row>
    <row r="93" spans="1:15" s="126" customFormat="1" ht="63.75" x14ac:dyDescent="0.2">
      <c r="A93" s="119" t="s">
        <v>254</v>
      </c>
      <c r="B93" s="155" t="s">
        <v>670</v>
      </c>
      <c r="C93" s="152" t="s">
        <v>147</v>
      </c>
      <c r="D93" s="163">
        <v>1</v>
      </c>
      <c r="E93" s="292"/>
      <c r="F93" s="183"/>
      <c r="G93" s="289"/>
      <c r="H93" s="72"/>
      <c r="I93" s="289"/>
      <c r="J93" s="87"/>
      <c r="K93" s="289"/>
      <c r="L93" s="72"/>
      <c r="M93" s="72"/>
      <c r="N93" s="72"/>
      <c r="O93" s="72"/>
    </row>
    <row r="94" spans="1:15" s="126" customFormat="1" ht="51" x14ac:dyDescent="0.2">
      <c r="A94" s="119" t="s">
        <v>255</v>
      </c>
      <c r="B94" s="148" t="s">
        <v>153</v>
      </c>
      <c r="C94" s="152" t="s">
        <v>147</v>
      </c>
      <c r="D94" s="163">
        <v>2</v>
      </c>
      <c r="E94" s="292"/>
      <c r="F94" s="183"/>
      <c r="G94" s="289"/>
      <c r="H94" s="72"/>
      <c r="I94" s="289"/>
      <c r="J94" s="87"/>
      <c r="K94" s="289"/>
      <c r="L94" s="72"/>
      <c r="M94" s="72"/>
      <c r="N94" s="72"/>
      <c r="O94" s="72"/>
    </row>
    <row r="95" spans="1:15" s="126" customFormat="1" x14ac:dyDescent="0.2">
      <c r="A95" s="119" t="s">
        <v>256</v>
      </c>
      <c r="B95" s="148" t="s">
        <v>161</v>
      </c>
      <c r="C95" s="152" t="s">
        <v>147</v>
      </c>
      <c r="D95" s="165">
        <v>5</v>
      </c>
      <c r="E95" s="292"/>
      <c r="F95" s="183"/>
      <c r="G95" s="289"/>
      <c r="H95" s="87"/>
      <c r="I95" s="289"/>
      <c r="J95" s="87"/>
      <c r="K95" s="289"/>
      <c r="L95" s="72"/>
      <c r="M95" s="72"/>
      <c r="N95" s="72"/>
      <c r="O95" s="72"/>
    </row>
    <row r="96" spans="1:15" s="71" customFormat="1" x14ac:dyDescent="0.2">
      <c r="A96" s="64"/>
      <c r="B96" s="65"/>
      <c r="C96" s="66"/>
      <c r="D96" s="67"/>
      <c r="E96" s="68"/>
      <c r="F96" s="69"/>
      <c r="G96" s="70"/>
      <c r="H96" s="69"/>
      <c r="I96" s="70"/>
      <c r="J96" s="69"/>
      <c r="K96" s="70"/>
      <c r="L96" s="69"/>
      <c r="M96" s="70"/>
      <c r="N96" s="69"/>
      <c r="O96" s="69"/>
    </row>
    <row r="97" spans="1:15" s="42" customFormat="1" x14ac:dyDescent="0.2">
      <c r="A97" s="43"/>
      <c r="B97" s="23" t="s">
        <v>0</v>
      </c>
      <c r="C97" s="44"/>
      <c r="D97" s="43"/>
      <c r="E97" s="45"/>
      <c r="F97" s="46"/>
      <c r="G97" s="48"/>
      <c r="H97" s="47"/>
      <c r="I97" s="48"/>
      <c r="J97" s="47"/>
      <c r="K97" s="48"/>
      <c r="L97" s="47"/>
      <c r="M97" s="48"/>
      <c r="N97" s="47"/>
      <c r="O97" s="73"/>
    </row>
    <row r="98" spans="1:15" x14ac:dyDescent="0.2">
      <c r="J98" s="15" t="s">
        <v>723</v>
      </c>
      <c r="K98" s="14"/>
      <c r="L98" s="14"/>
      <c r="M98" s="14"/>
      <c r="N98" s="14"/>
      <c r="O98" s="49"/>
    </row>
    <row r="99" spans="1:15" x14ac:dyDescent="0.2">
      <c r="J99" s="15" t="s">
        <v>19</v>
      </c>
      <c r="K99" s="50"/>
      <c r="L99" s="50"/>
      <c r="M99" s="50"/>
      <c r="N99" s="50"/>
      <c r="O99" s="51"/>
    </row>
    <row r="100" spans="1:15" x14ac:dyDescent="0.2">
      <c r="J100" s="15"/>
      <c r="K100" s="74"/>
      <c r="L100" s="74"/>
      <c r="M100" s="74"/>
      <c r="N100" s="74"/>
      <c r="O100" s="75"/>
    </row>
    <row r="101" spans="1:15" x14ac:dyDescent="0.2">
      <c r="B101" s="52" t="s">
        <v>24</v>
      </c>
      <c r="E101" s="53"/>
    </row>
    <row r="102" spans="1:15" x14ac:dyDescent="0.2">
      <c r="E102" s="53" t="s">
        <v>724</v>
      </c>
    </row>
    <row r="103" spans="1:15" x14ac:dyDescent="0.2">
      <c r="B103" s="52" t="s">
        <v>25</v>
      </c>
      <c r="E103" s="53"/>
    </row>
    <row r="104" spans="1:15" x14ac:dyDescent="0.2">
      <c r="E104"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1-9&amp;"Arial,Bold"&amp;USADZĪVES KANALIZĀCIJA K1, KANALIZĀCIJAS SPIEDVADS K1S ZVAIGŽŅU IELĀ.</oddHeader>
    <oddFooter>&amp;C&amp;8&amp;P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03"/>
  <sheetViews>
    <sheetView topLeftCell="A92" workbookViewId="0">
      <selection activeCell="E103" sqref="E103"/>
    </sheetView>
  </sheetViews>
  <sheetFormatPr defaultColWidth="9.140625" defaultRowHeight="12.75" x14ac:dyDescent="0.2"/>
  <cols>
    <col min="1" max="1" width="6.28515625" style="3" customWidth="1"/>
    <col min="2" max="2" width="40.28515625" style="1" customWidth="1"/>
    <col min="3" max="3" width="4.7109375" style="2" customWidth="1"/>
    <col min="4" max="4" width="7.42578125" style="3" customWidth="1"/>
    <col min="5" max="5" width="6.28515625" style="3" customWidth="1"/>
    <col min="6" max="6" width="6.5703125" style="4" customWidth="1"/>
    <col min="7" max="7" width="6.42578125" style="5" customWidth="1"/>
    <col min="8" max="8" width="7.5703125" style="5" customWidth="1"/>
    <col min="9" max="9" width="6.28515625" style="5" customWidth="1"/>
    <col min="10" max="10" width="7.42578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ht="10.5" customHeight="1"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38.25" x14ac:dyDescent="0.2">
      <c r="A11" s="152" t="s">
        <v>167</v>
      </c>
      <c r="B11" s="155" t="s">
        <v>695</v>
      </c>
      <c r="C11" s="207" t="s">
        <v>108</v>
      </c>
      <c r="D11" s="216">
        <v>205.84</v>
      </c>
      <c r="E11" s="86"/>
      <c r="F11" s="87"/>
      <c r="G11" s="289"/>
      <c r="H11" s="87"/>
      <c r="I11" s="88"/>
      <c r="J11" s="87"/>
      <c r="K11" s="289"/>
      <c r="L11" s="72"/>
      <c r="M11" s="72"/>
      <c r="N11" s="72"/>
      <c r="O11" s="72"/>
      <c r="Q11" s="307"/>
    </row>
    <row r="12" spans="1:17" s="89" customFormat="1" ht="38.25" x14ac:dyDescent="0.2">
      <c r="A12" s="152" t="s">
        <v>168</v>
      </c>
      <c r="B12" s="155" t="s">
        <v>696</v>
      </c>
      <c r="C12" s="207" t="s">
        <v>108</v>
      </c>
      <c r="D12" s="216">
        <v>190.72</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D40</f>
        <v>21.92</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D41</f>
        <v>51.7</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1726.2940000000001</v>
      </c>
      <c r="E15" s="445"/>
      <c r="F15" s="443"/>
      <c r="G15" s="444"/>
      <c r="H15" s="442"/>
      <c r="I15" s="444"/>
      <c r="J15" s="441"/>
      <c r="K15" s="444"/>
      <c r="L15" s="441"/>
      <c r="M15" s="441"/>
      <c r="N15" s="441"/>
      <c r="O15" s="72"/>
    </row>
    <row r="16" spans="1:17" s="89" customFormat="1" ht="56.25" customHeight="1" x14ac:dyDescent="0.2">
      <c r="A16" s="152" t="s">
        <v>172</v>
      </c>
      <c r="B16" s="148" t="s">
        <v>111</v>
      </c>
      <c r="C16" s="149" t="s">
        <v>110</v>
      </c>
      <c r="D16" s="150">
        <v>1170.9325000000001</v>
      </c>
      <c r="E16" s="446"/>
      <c r="F16" s="443"/>
      <c r="G16" s="444"/>
      <c r="H16" s="441"/>
      <c r="I16" s="444"/>
      <c r="J16" s="441"/>
      <c r="K16" s="444"/>
      <c r="L16" s="441"/>
      <c r="M16" s="441"/>
      <c r="N16" s="441"/>
      <c r="O16" s="72"/>
    </row>
    <row r="17" spans="1:17" s="89" customFormat="1" ht="25.5" x14ac:dyDescent="0.2">
      <c r="A17" s="152" t="s">
        <v>173</v>
      </c>
      <c r="B17" s="148" t="s">
        <v>115</v>
      </c>
      <c r="C17" s="149" t="s">
        <v>113</v>
      </c>
      <c r="D17" s="150">
        <v>664.2399999999999</v>
      </c>
      <c r="E17" s="86"/>
      <c r="F17" s="87"/>
      <c r="G17" s="289"/>
      <c r="H17" s="87"/>
      <c r="I17" s="88"/>
      <c r="J17" s="87"/>
      <c r="K17" s="289"/>
      <c r="L17" s="72"/>
      <c r="M17" s="72"/>
      <c r="N17" s="72"/>
      <c r="O17" s="72"/>
    </row>
    <row r="18" spans="1:17" s="89" customFormat="1" ht="38.25" x14ac:dyDescent="0.2">
      <c r="A18" s="152" t="s">
        <v>174</v>
      </c>
      <c r="B18" s="151" t="s">
        <v>116</v>
      </c>
      <c r="C18" s="149" t="s">
        <v>113</v>
      </c>
      <c r="D18" s="150">
        <v>664.2399999999999</v>
      </c>
      <c r="E18" s="292"/>
      <c r="F18" s="87"/>
      <c r="G18" s="289"/>
      <c r="H18" s="87"/>
      <c r="I18" s="289"/>
      <c r="J18" s="72"/>
      <c r="K18" s="289"/>
      <c r="L18" s="72"/>
      <c r="M18" s="72"/>
      <c r="N18" s="72"/>
      <c r="O18" s="72"/>
    </row>
    <row r="19" spans="1:17" s="89" customFormat="1" ht="14.25" x14ac:dyDescent="0.2">
      <c r="A19" s="152" t="s">
        <v>175</v>
      </c>
      <c r="B19" s="148" t="s">
        <v>117</v>
      </c>
      <c r="C19" s="149" t="s">
        <v>113</v>
      </c>
      <c r="D19" s="150">
        <v>215</v>
      </c>
      <c r="E19" s="292"/>
      <c r="F19" s="87"/>
      <c r="G19" s="289"/>
      <c r="H19" s="72"/>
      <c r="I19" s="289"/>
      <c r="J19" s="72"/>
      <c r="K19" s="289"/>
      <c r="L19" s="72"/>
      <c r="M19" s="72"/>
      <c r="N19" s="72"/>
      <c r="O19" s="72"/>
    </row>
    <row r="20" spans="1:17" s="89" customFormat="1" ht="38.25" x14ac:dyDescent="0.2">
      <c r="A20" s="152" t="s">
        <v>176</v>
      </c>
      <c r="B20" s="151" t="s">
        <v>574</v>
      </c>
      <c r="C20" s="149" t="s">
        <v>113</v>
      </c>
      <c r="D20" s="150">
        <v>215</v>
      </c>
      <c r="E20" s="86"/>
      <c r="F20" s="87"/>
      <c r="G20" s="289"/>
      <c r="H20" s="87"/>
      <c r="I20" s="88"/>
      <c r="J20" s="87"/>
      <c r="K20" s="289"/>
      <c r="L20" s="72"/>
      <c r="M20" s="72"/>
      <c r="N20" s="72"/>
      <c r="O20" s="72"/>
    </row>
    <row r="21" spans="1:17" s="89" customFormat="1" ht="38.25" x14ac:dyDescent="0.2">
      <c r="A21" s="152" t="s">
        <v>177</v>
      </c>
      <c r="B21" s="148" t="s">
        <v>118</v>
      </c>
      <c r="C21" s="149" t="s">
        <v>108</v>
      </c>
      <c r="D21" s="153">
        <v>392.2</v>
      </c>
      <c r="E21" s="292"/>
      <c r="F21" s="87"/>
      <c r="G21" s="289"/>
      <c r="H21" s="72"/>
      <c r="I21" s="289"/>
      <c r="J21" s="72"/>
      <c r="K21" s="289"/>
      <c r="L21" s="72"/>
      <c r="M21" s="72"/>
      <c r="N21" s="72"/>
      <c r="O21" s="72"/>
    </row>
    <row r="22" spans="1:17" ht="25.5" x14ac:dyDescent="0.2">
      <c r="A22" s="152" t="s">
        <v>178</v>
      </c>
      <c r="B22" s="148" t="s">
        <v>119</v>
      </c>
      <c r="C22" s="149" t="s">
        <v>110</v>
      </c>
      <c r="D22" s="150">
        <v>105.79049999999999</v>
      </c>
      <c r="E22" s="291"/>
      <c r="F22" s="87"/>
      <c r="G22" s="289"/>
      <c r="H22" s="72"/>
      <c r="I22" s="289"/>
      <c r="J22" s="72"/>
      <c r="K22" s="289"/>
      <c r="L22" s="72"/>
      <c r="M22" s="72"/>
      <c r="N22" s="72"/>
      <c r="O22" s="72"/>
    </row>
    <row r="23" spans="1:17" ht="14.25" x14ac:dyDescent="0.2">
      <c r="A23" s="152" t="s">
        <v>179</v>
      </c>
      <c r="B23" s="148" t="s">
        <v>120</v>
      </c>
      <c r="C23" s="149" t="s">
        <v>110</v>
      </c>
      <c r="D23" s="150">
        <v>211.58099999999999</v>
      </c>
      <c r="E23" s="291"/>
      <c r="F23" s="87"/>
      <c r="G23" s="289"/>
      <c r="H23" s="72"/>
      <c r="I23" s="289"/>
      <c r="J23" s="72"/>
      <c r="K23" s="289"/>
      <c r="L23" s="72"/>
      <c r="M23" s="72"/>
      <c r="N23" s="72"/>
      <c r="O23" s="72"/>
    </row>
    <row r="24" spans="1:17" x14ac:dyDescent="0.2">
      <c r="A24" s="152" t="s">
        <v>180</v>
      </c>
      <c r="B24" s="154" t="s">
        <v>122</v>
      </c>
      <c r="C24" s="149" t="s">
        <v>108</v>
      </c>
      <c r="D24" s="150">
        <v>392.2</v>
      </c>
      <c r="E24" s="85"/>
      <c r="F24" s="87"/>
      <c r="G24" s="289"/>
      <c r="H24" s="87"/>
      <c r="I24" s="289"/>
      <c r="J24" s="72"/>
      <c r="K24" s="289"/>
      <c r="L24" s="72"/>
      <c r="M24" s="72"/>
      <c r="N24" s="72"/>
      <c r="O24" s="72"/>
    </row>
    <row r="25" spans="1:17" x14ac:dyDescent="0.2">
      <c r="A25" s="18"/>
      <c r="B25" s="156" t="s">
        <v>123</v>
      </c>
      <c r="C25" s="156"/>
      <c r="D25" s="157"/>
      <c r="E25" s="25"/>
      <c r="F25" s="31"/>
      <c r="G25" s="33"/>
      <c r="H25" s="35"/>
      <c r="I25" s="33"/>
      <c r="J25" s="35"/>
      <c r="K25" s="33"/>
      <c r="L25" s="35"/>
      <c r="M25" s="33"/>
      <c r="N25" s="35"/>
      <c r="O25" s="41"/>
    </row>
    <row r="26" spans="1:17" s="89" customFormat="1" ht="25.5" x14ac:dyDescent="0.2">
      <c r="A26" s="152" t="s">
        <v>181</v>
      </c>
      <c r="B26" s="155" t="s">
        <v>690</v>
      </c>
      <c r="C26" s="207" t="s">
        <v>108</v>
      </c>
      <c r="D26" s="216">
        <f>D42</f>
        <v>33.08</v>
      </c>
      <c r="E26" s="86"/>
      <c r="F26" s="87"/>
      <c r="G26" s="289"/>
      <c r="H26" s="87"/>
      <c r="I26" s="88"/>
      <c r="J26" s="87"/>
      <c r="K26" s="289"/>
      <c r="L26" s="72"/>
      <c r="M26" s="72"/>
      <c r="N26" s="72"/>
      <c r="O26" s="72"/>
      <c r="Q26" s="307"/>
    </row>
    <row r="27" spans="1:17" s="89" customFormat="1" ht="25.5" x14ac:dyDescent="0.2">
      <c r="A27" s="152" t="s">
        <v>182</v>
      </c>
      <c r="B27" s="155" t="s">
        <v>684</v>
      </c>
      <c r="C27" s="207" t="s">
        <v>108</v>
      </c>
      <c r="D27" s="216">
        <f>D43</f>
        <v>21.83</v>
      </c>
      <c r="E27" s="86"/>
      <c r="F27" s="87"/>
      <c r="G27" s="289"/>
      <c r="H27" s="87"/>
      <c r="I27" s="88"/>
      <c r="J27" s="87"/>
      <c r="K27" s="289"/>
      <c r="L27" s="72"/>
      <c r="M27" s="72"/>
      <c r="N27" s="72"/>
      <c r="O27" s="72"/>
      <c r="Q27" s="307"/>
    </row>
    <row r="28" spans="1:17" ht="25.5" x14ac:dyDescent="0.2">
      <c r="A28" s="152" t="s">
        <v>183</v>
      </c>
      <c r="B28" s="148" t="s">
        <v>109</v>
      </c>
      <c r="C28" s="149" t="s">
        <v>110</v>
      </c>
      <c r="D28" s="150">
        <v>131.68349999999998</v>
      </c>
      <c r="E28" s="451"/>
      <c r="F28" s="449"/>
      <c r="G28" s="450"/>
      <c r="H28" s="448"/>
      <c r="I28" s="450"/>
      <c r="J28" s="447"/>
      <c r="K28" s="450"/>
      <c r="L28" s="447"/>
      <c r="M28" s="447"/>
      <c r="N28" s="447"/>
      <c r="O28" s="72"/>
    </row>
    <row r="29" spans="1:17" ht="50.25" customHeight="1" x14ac:dyDescent="0.2">
      <c r="A29" s="152" t="s">
        <v>184</v>
      </c>
      <c r="B29" s="148" t="s">
        <v>111</v>
      </c>
      <c r="C29" s="149" t="s">
        <v>110</v>
      </c>
      <c r="D29" s="150">
        <v>26.369249999999994</v>
      </c>
      <c r="E29" s="452"/>
      <c r="F29" s="449"/>
      <c r="G29" s="450"/>
      <c r="H29" s="447"/>
      <c r="I29" s="450"/>
      <c r="J29" s="447"/>
      <c r="K29" s="450"/>
      <c r="L29" s="447"/>
      <c r="M29" s="447"/>
      <c r="N29" s="447"/>
      <c r="O29" s="72"/>
    </row>
    <row r="30" spans="1:17" ht="25.5" x14ac:dyDescent="0.2">
      <c r="A30" s="152" t="s">
        <v>185</v>
      </c>
      <c r="B30" s="148" t="s">
        <v>124</v>
      </c>
      <c r="C30" s="149" t="s">
        <v>113</v>
      </c>
      <c r="D30" s="150">
        <v>99.75</v>
      </c>
      <c r="E30" s="86"/>
      <c r="F30" s="87"/>
      <c r="G30" s="289"/>
      <c r="H30" s="87"/>
      <c r="I30" s="88"/>
      <c r="J30" s="87"/>
      <c r="K30" s="289"/>
      <c r="L30" s="72"/>
      <c r="M30" s="72"/>
      <c r="N30" s="72"/>
      <c r="O30" s="72"/>
    </row>
    <row r="31" spans="1:17" ht="38.25" x14ac:dyDescent="0.2">
      <c r="A31" s="152" t="s">
        <v>186</v>
      </c>
      <c r="B31" s="151" t="s">
        <v>125</v>
      </c>
      <c r="C31" s="149" t="s">
        <v>113</v>
      </c>
      <c r="D31" s="150">
        <v>99.75</v>
      </c>
      <c r="E31" s="292"/>
      <c r="F31" s="87"/>
      <c r="G31" s="289"/>
      <c r="H31" s="87"/>
      <c r="I31" s="289"/>
      <c r="J31" s="72"/>
      <c r="K31" s="289"/>
      <c r="L31" s="72"/>
      <c r="M31" s="72"/>
      <c r="N31" s="72"/>
      <c r="O31" s="72"/>
    </row>
    <row r="32" spans="1:17" ht="25.5" x14ac:dyDescent="0.2">
      <c r="A32" s="152" t="s">
        <v>187</v>
      </c>
      <c r="B32" s="148" t="s">
        <v>126</v>
      </c>
      <c r="C32" s="149" t="s">
        <v>127</v>
      </c>
      <c r="D32" s="150">
        <v>68.25</v>
      </c>
      <c r="E32" s="292"/>
      <c r="F32" s="87"/>
      <c r="G32" s="289"/>
      <c r="H32" s="72"/>
      <c r="I32" s="289"/>
      <c r="J32" s="72"/>
      <c r="K32" s="289"/>
      <c r="L32" s="72"/>
      <c r="M32" s="72"/>
      <c r="N32" s="72"/>
      <c r="O32" s="72"/>
    </row>
    <row r="33" spans="1:15" ht="39.75" customHeight="1" x14ac:dyDescent="0.2">
      <c r="A33" s="152" t="s">
        <v>188</v>
      </c>
      <c r="B33" s="151" t="s">
        <v>573</v>
      </c>
      <c r="C33" s="149" t="s">
        <v>113</v>
      </c>
      <c r="D33" s="150">
        <v>68.25</v>
      </c>
      <c r="E33" s="86"/>
      <c r="F33" s="87"/>
      <c r="G33" s="289"/>
      <c r="H33" s="87"/>
      <c r="I33" s="88"/>
      <c r="J33" s="87"/>
      <c r="K33" s="289"/>
      <c r="L33" s="72"/>
      <c r="M33" s="72"/>
      <c r="N33" s="72"/>
      <c r="O33" s="72"/>
    </row>
    <row r="34" spans="1:15" ht="38.25" x14ac:dyDescent="0.2">
      <c r="A34" s="152" t="s">
        <v>189</v>
      </c>
      <c r="B34" s="148" t="s">
        <v>118</v>
      </c>
      <c r="C34" s="149" t="s">
        <v>108</v>
      </c>
      <c r="D34" s="150">
        <v>21.83</v>
      </c>
      <c r="E34" s="292"/>
      <c r="F34" s="87"/>
      <c r="G34" s="289"/>
      <c r="H34" s="72"/>
      <c r="I34" s="289"/>
      <c r="J34" s="72"/>
      <c r="K34" s="289"/>
      <c r="L34" s="72"/>
      <c r="M34" s="72"/>
      <c r="N34" s="72"/>
      <c r="O34" s="72"/>
    </row>
    <row r="35" spans="1:15" ht="25.5" x14ac:dyDescent="0.2">
      <c r="A35" s="152" t="s">
        <v>190</v>
      </c>
      <c r="B35" s="148" t="s">
        <v>119</v>
      </c>
      <c r="C35" s="149" t="s">
        <v>110</v>
      </c>
      <c r="D35" s="150">
        <v>12.354749999999997</v>
      </c>
      <c r="E35" s="291"/>
      <c r="F35" s="87"/>
      <c r="G35" s="289"/>
      <c r="H35" s="72"/>
      <c r="I35" s="289"/>
      <c r="J35" s="72"/>
      <c r="K35" s="289"/>
      <c r="L35" s="72"/>
      <c r="M35" s="72"/>
      <c r="N35" s="72"/>
      <c r="O35" s="72"/>
    </row>
    <row r="36" spans="1:15" ht="14.25" x14ac:dyDescent="0.2">
      <c r="A36" s="152" t="s">
        <v>191</v>
      </c>
      <c r="B36" s="148" t="s">
        <v>120</v>
      </c>
      <c r="C36" s="149" t="s">
        <v>110</v>
      </c>
      <c r="D36" s="150">
        <v>24.709499999999995</v>
      </c>
      <c r="E36" s="291"/>
      <c r="F36" s="87"/>
      <c r="G36" s="289"/>
      <c r="H36" s="72"/>
      <c r="I36" s="289"/>
      <c r="J36" s="72"/>
      <c r="K36" s="289"/>
      <c r="L36" s="72"/>
      <c r="M36" s="72"/>
      <c r="N36" s="72"/>
      <c r="O36" s="72"/>
    </row>
    <row r="37" spans="1:15" s="116" customFormat="1" x14ac:dyDescent="0.2">
      <c r="A37" s="139">
        <v>2</v>
      </c>
      <c r="B37" s="145" t="s">
        <v>128</v>
      </c>
      <c r="C37" s="158"/>
      <c r="D37" s="146"/>
      <c r="E37" s="140"/>
      <c r="F37" s="141"/>
      <c r="G37" s="142"/>
      <c r="H37" s="143"/>
      <c r="I37" s="142"/>
      <c r="J37" s="143"/>
      <c r="K37" s="142"/>
      <c r="L37" s="143"/>
      <c r="M37" s="142"/>
      <c r="N37" s="143"/>
      <c r="O37" s="144"/>
    </row>
    <row r="38" spans="1:15" s="126" customFormat="1" ht="51" x14ac:dyDescent="0.2">
      <c r="A38" s="119" t="s">
        <v>193</v>
      </c>
      <c r="B38" s="179" t="s">
        <v>262</v>
      </c>
      <c r="C38" s="160" t="s">
        <v>108</v>
      </c>
      <c r="D38" s="153">
        <v>188.29</v>
      </c>
      <c r="E38" s="292"/>
      <c r="F38" s="72"/>
      <c r="G38" s="289"/>
      <c r="H38" s="87"/>
      <c r="I38" s="289"/>
      <c r="J38" s="87"/>
      <c r="K38" s="289"/>
      <c r="L38" s="72"/>
      <c r="M38" s="72"/>
      <c r="N38" s="72"/>
      <c r="O38" s="72"/>
    </row>
    <row r="39" spans="1:15" s="126" customFormat="1" ht="51" x14ac:dyDescent="0.2">
      <c r="A39" s="119" t="s">
        <v>194</v>
      </c>
      <c r="B39" s="179" t="s">
        <v>263</v>
      </c>
      <c r="C39" s="160" t="s">
        <v>108</v>
      </c>
      <c r="D39" s="153">
        <v>130.29</v>
      </c>
      <c r="E39" s="292"/>
      <c r="F39" s="72"/>
      <c r="G39" s="289"/>
      <c r="H39" s="87"/>
      <c r="I39" s="289"/>
      <c r="J39" s="87"/>
      <c r="K39" s="289"/>
      <c r="L39" s="72"/>
      <c r="M39" s="72"/>
      <c r="N39" s="72"/>
      <c r="O39" s="72"/>
    </row>
    <row r="40" spans="1:15" s="126" customFormat="1" ht="51" x14ac:dyDescent="0.2">
      <c r="A40" s="119" t="s">
        <v>195</v>
      </c>
      <c r="B40" s="179" t="s">
        <v>264</v>
      </c>
      <c r="C40" s="160" t="s">
        <v>108</v>
      </c>
      <c r="D40" s="153">
        <v>21.92</v>
      </c>
      <c r="E40" s="292"/>
      <c r="F40" s="72"/>
      <c r="G40" s="289"/>
      <c r="H40" s="87"/>
      <c r="I40" s="289"/>
      <c r="J40" s="87"/>
      <c r="K40" s="289"/>
      <c r="L40" s="72"/>
      <c r="M40" s="72"/>
      <c r="N40" s="72"/>
      <c r="O40" s="72"/>
    </row>
    <row r="41" spans="1:15" s="126" customFormat="1" ht="51" x14ac:dyDescent="0.2">
      <c r="A41" s="119" t="s">
        <v>196</v>
      </c>
      <c r="B41" s="179" t="s">
        <v>265</v>
      </c>
      <c r="C41" s="160" t="s">
        <v>108</v>
      </c>
      <c r="D41" s="153">
        <v>51.7</v>
      </c>
      <c r="E41" s="292"/>
      <c r="F41" s="72"/>
      <c r="G41" s="289"/>
      <c r="H41" s="87"/>
      <c r="I41" s="289"/>
      <c r="J41" s="87"/>
      <c r="K41" s="289"/>
      <c r="L41" s="72"/>
      <c r="M41" s="72"/>
      <c r="N41" s="72"/>
      <c r="O41" s="72"/>
    </row>
    <row r="42" spans="1:15" s="126" customFormat="1" ht="51" x14ac:dyDescent="0.2">
      <c r="A42" s="119" t="s">
        <v>197</v>
      </c>
      <c r="B42" s="179" t="s">
        <v>268</v>
      </c>
      <c r="C42" s="160" t="s">
        <v>108</v>
      </c>
      <c r="D42" s="153">
        <v>33.08</v>
      </c>
      <c r="E42" s="292"/>
      <c r="F42" s="72"/>
      <c r="G42" s="289"/>
      <c r="H42" s="87"/>
      <c r="I42" s="289"/>
      <c r="J42" s="87"/>
      <c r="K42" s="289"/>
      <c r="L42" s="72"/>
      <c r="M42" s="72"/>
      <c r="N42" s="72"/>
      <c r="O42" s="72"/>
    </row>
    <row r="43" spans="1:15" s="126" customFormat="1" ht="51" x14ac:dyDescent="0.2">
      <c r="A43" s="119" t="s">
        <v>198</v>
      </c>
      <c r="B43" s="179" t="s">
        <v>269</v>
      </c>
      <c r="C43" s="160" t="s">
        <v>108</v>
      </c>
      <c r="D43" s="153">
        <v>21.83</v>
      </c>
      <c r="E43" s="292"/>
      <c r="F43" s="72"/>
      <c r="G43" s="289"/>
      <c r="H43" s="87"/>
      <c r="I43" s="289"/>
      <c r="J43" s="87"/>
      <c r="K43" s="289"/>
      <c r="L43" s="72"/>
      <c r="M43" s="72"/>
      <c r="N43" s="72"/>
      <c r="O43" s="72"/>
    </row>
    <row r="44" spans="1:15" s="126" customFormat="1" ht="38.25" x14ac:dyDescent="0.2">
      <c r="A44" s="119" t="s">
        <v>199</v>
      </c>
      <c r="B44" s="161" t="s">
        <v>141</v>
      </c>
      <c r="C44" s="160" t="s">
        <v>26</v>
      </c>
      <c r="D44" s="162">
        <v>6</v>
      </c>
      <c r="E44" s="292"/>
      <c r="F44" s="72"/>
      <c r="G44" s="289"/>
      <c r="H44" s="87"/>
      <c r="I44" s="289"/>
      <c r="J44" s="87"/>
      <c r="K44" s="289"/>
      <c r="L44" s="72"/>
      <c r="M44" s="72"/>
      <c r="N44" s="72"/>
      <c r="O44" s="72"/>
    </row>
    <row r="45" spans="1:15" s="126" customFormat="1" ht="38.25" x14ac:dyDescent="0.2">
      <c r="A45" s="119" t="s">
        <v>200</v>
      </c>
      <c r="B45" s="161" t="s">
        <v>142</v>
      </c>
      <c r="C45" s="160" t="s">
        <v>26</v>
      </c>
      <c r="D45" s="162">
        <v>3</v>
      </c>
      <c r="E45" s="292"/>
      <c r="F45" s="72"/>
      <c r="G45" s="289"/>
      <c r="H45" s="87"/>
      <c r="I45" s="289"/>
      <c r="J45" s="87"/>
      <c r="K45" s="289"/>
      <c r="L45" s="72"/>
      <c r="M45" s="72"/>
      <c r="N45" s="72"/>
      <c r="O45" s="72"/>
    </row>
    <row r="46" spans="1:15" s="126" customFormat="1" ht="38.25" x14ac:dyDescent="0.2">
      <c r="A46" s="119" t="s">
        <v>201</v>
      </c>
      <c r="B46" s="161" t="s">
        <v>270</v>
      </c>
      <c r="C46" s="160" t="s">
        <v>26</v>
      </c>
      <c r="D46" s="162">
        <v>1</v>
      </c>
      <c r="E46" s="292"/>
      <c r="F46" s="72"/>
      <c r="G46" s="289"/>
      <c r="H46" s="87"/>
      <c r="I46" s="289"/>
      <c r="J46" s="87"/>
      <c r="K46" s="289"/>
      <c r="L46" s="72"/>
      <c r="M46" s="72"/>
      <c r="N46" s="72"/>
      <c r="O46" s="72"/>
    </row>
    <row r="47" spans="1:15" s="126" customFormat="1" ht="38.25" x14ac:dyDescent="0.2">
      <c r="A47" s="119" t="s">
        <v>202</v>
      </c>
      <c r="B47" s="161" t="s">
        <v>143</v>
      </c>
      <c r="C47" s="160" t="s">
        <v>26</v>
      </c>
      <c r="D47" s="162">
        <v>2</v>
      </c>
      <c r="E47" s="292"/>
      <c r="F47" s="72"/>
      <c r="G47" s="289"/>
      <c r="H47" s="72"/>
      <c r="I47" s="289"/>
      <c r="J47" s="72"/>
      <c r="K47" s="289"/>
      <c r="L47" s="72"/>
      <c r="M47" s="72"/>
      <c r="N47" s="72"/>
      <c r="O47" s="72"/>
    </row>
    <row r="48" spans="1:15" s="126" customFormat="1" ht="25.5" x14ac:dyDescent="0.2">
      <c r="A48" s="119" t="s">
        <v>203</v>
      </c>
      <c r="B48" s="161" t="s">
        <v>220</v>
      </c>
      <c r="C48" s="160" t="s">
        <v>147</v>
      </c>
      <c r="D48" s="162">
        <v>6</v>
      </c>
      <c r="E48" s="292"/>
      <c r="F48" s="72"/>
      <c r="G48" s="289"/>
      <c r="H48" s="87"/>
      <c r="I48" s="289"/>
      <c r="J48" s="87"/>
      <c r="K48" s="289"/>
      <c r="L48" s="72"/>
      <c r="M48" s="72"/>
      <c r="N48" s="72"/>
      <c r="O48" s="72"/>
    </row>
    <row r="49" spans="1:15" s="126" customFormat="1" ht="25.5" x14ac:dyDescent="0.2">
      <c r="A49" s="119" t="s">
        <v>204</v>
      </c>
      <c r="B49" s="161" t="s">
        <v>222</v>
      </c>
      <c r="C49" s="160" t="s">
        <v>147</v>
      </c>
      <c r="D49" s="162">
        <v>8</v>
      </c>
      <c r="E49" s="292"/>
      <c r="F49" s="72"/>
      <c r="G49" s="289"/>
      <c r="H49" s="87"/>
      <c r="I49" s="289"/>
      <c r="J49" s="87"/>
      <c r="K49" s="289"/>
      <c r="L49" s="72"/>
      <c r="M49" s="72"/>
      <c r="N49" s="72"/>
      <c r="O49" s="72"/>
    </row>
    <row r="50" spans="1:15" s="126" customFormat="1" ht="12.75" customHeight="1" x14ac:dyDescent="0.2">
      <c r="A50" s="119" t="s">
        <v>205</v>
      </c>
      <c r="B50" s="164" t="s">
        <v>305</v>
      </c>
      <c r="C50" s="166" t="s">
        <v>108</v>
      </c>
      <c r="D50" s="204">
        <v>2.1</v>
      </c>
      <c r="E50" s="290"/>
      <c r="F50" s="183"/>
      <c r="G50" s="183"/>
      <c r="H50" s="293"/>
      <c r="I50" s="183"/>
      <c r="J50" s="183"/>
      <c r="K50" s="183"/>
      <c r="L50" s="183"/>
      <c r="M50" s="183"/>
      <c r="N50" s="183"/>
      <c r="O50" s="183"/>
    </row>
    <row r="51" spans="1:15" s="192" customFormat="1" x14ac:dyDescent="0.2">
      <c r="A51" s="184" t="s">
        <v>206</v>
      </c>
      <c r="B51" s="223" t="s">
        <v>223</v>
      </c>
      <c r="C51" s="233"/>
      <c r="D51" s="268"/>
      <c r="E51" s="188"/>
      <c r="F51" s="189"/>
      <c r="G51" s="190"/>
      <c r="H51" s="191"/>
      <c r="I51" s="190"/>
      <c r="J51" s="191"/>
      <c r="K51" s="190"/>
      <c r="L51" s="191"/>
      <c r="M51" s="190"/>
      <c r="N51" s="191"/>
      <c r="O51" s="189"/>
    </row>
    <row r="52" spans="1:15" s="126" customFormat="1" x14ac:dyDescent="0.2">
      <c r="A52" s="119" t="s">
        <v>660</v>
      </c>
      <c r="B52" s="161" t="s">
        <v>306</v>
      </c>
      <c r="C52" s="160" t="s">
        <v>147</v>
      </c>
      <c r="D52" s="162">
        <v>1</v>
      </c>
      <c r="E52" s="237"/>
      <c r="F52" s="183"/>
      <c r="G52" s="183"/>
      <c r="H52" s="293"/>
      <c r="I52" s="183"/>
      <c r="J52" s="293"/>
      <c r="K52" s="293"/>
      <c r="L52" s="293"/>
      <c r="M52" s="293"/>
      <c r="N52" s="293"/>
      <c r="O52" s="293"/>
    </row>
    <row r="53" spans="1:15" s="126" customFormat="1" x14ac:dyDescent="0.2">
      <c r="A53" s="119" t="s">
        <v>661</v>
      </c>
      <c r="B53" s="161" t="s">
        <v>362</v>
      </c>
      <c r="C53" s="160" t="s">
        <v>147</v>
      </c>
      <c r="D53" s="162">
        <v>1</v>
      </c>
      <c r="E53" s="237"/>
      <c r="F53" s="183"/>
      <c r="G53" s="183"/>
      <c r="H53" s="293"/>
      <c r="I53" s="183"/>
      <c r="J53" s="293"/>
      <c r="K53" s="293"/>
      <c r="L53" s="293"/>
      <c r="M53" s="293"/>
      <c r="N53" s="293"/>
      <c r="O53" s="293"/>
    </row>
    <row r="54" spans="1:15" s="126" customFormat="1" x14ac:dyDescent="0.2">
      <c r="A54" s="119" t="s">
        <v>662</v>
      </c>
      <c r="B54" s="161" t="s">
        <v>308</v>
      </c>
      <c r="C54" s="160" t="s">
        <v>108</v>
      </c>
      <c r="D54" s="162">
        <v>1.08</v>
      </c>
      <c r="E54" s="290"/>
      <c r="F54" s="183"/>
      <c r="G54" s="183"/>
      <c r="H54" s="293"/>
      <c r="I54" s="183"/>
      <c r="J54" s="183"/>
      <c r="K54" s="183"/>
      <c r="L54" s="183"/>
      <c r="M54" s="293"/>
      <c r="N54" s="183"/>
      <c r="O54" s="183"/>
    </row>
    <row r="55" spans="1:15" s="126" customFormat="1" x14ac:dyDescent="0.2">
      <c r="A55" s="119" t="s">
        <v>663</v>
      </c>
      <c r="B55" s="161" t="s">
        <v>227</v>
      </c>
      <c r="C55" s="160" t="s">
        <v>147</v>
      </c>
      <c r="D55" s="162">
        <v>4</v>
      </c>
      <c r="E55" s="290"/>
      <c r="F55" s="183"/>
      <c r="G55" s="183"/>
      <c r="H55" s="293"/>
      <c r="I55" s="183"/>
      <c r="J55" s="183"/>
      <c r="K55" s="183"/>
      <c r="L55" s="183"/>
      <c r="M55" s="183"/>
      <c r="N55" s="183"/>
      <c r="O55" s="183"/>
    </row>
    <row r="56" spans="1:15" s="126" customFormat="1" x14ac:dyDescent="0.2">
      <c r="A56" s="119" t="s">
        <v>207</v>
      </c>
      <c r="B56" s="164" t="s">
        <v>146</v>
      </c>
      <c r="C56" s="160" t="s">
        <v>147</v>
      </c>
      <c r="D56" s="165">
        <v>12</v>
      </c>
      <c r="E56" s="292"/>
      <c r="F56" s="183"/>
      <c r="G56" s="289"/>
      <c r="H56" s="72"/>
      <c r="I56" s="289"/>
      <c r="J56" s="87"/>
      <c r="K56" s="289"/>
      <c r="L56" s="72"/>
      <c r="M56" s="72"/>
      <c r="N56" s="72"/>
      <c r="O56" s="72"/>
    </row>
    <row r="57" spans="1:15" s="126" customFormat="1" ht="25.5" x14ac:dyDescent="0.2">
      <c r="A57" s="119" t="s">
        <v>208</v>
      </c>
      <c r="B57" s="155" t="s">
        <v>148</v>
      </c>
      <c r="C57" s="166" t="s">
        <v>147</v>
      </c>
      <c r="D57" s="163">
        <v>8</v>
      </c>
      <c r="E57" s="292"/>
      <c r="F57" s="183"/>
      <c r="G57" s="289"/>
      <c r="H57" s="72"/>
      <c r="I57" s="289"/>
      <c r="J57" s="87"/>
      <c r="K57" s="289"/>
      <c r="L57" s="72"/>
      <c r="M57" s="72"/>
      <c r="N57" s="72"/>
      <c r="O57" s="72"/>
    </row>
    <row r="58" spans="1:15" s="126" customFormat="1" x14ac:dyDescent="0.2">
      <c r="A58" s="119" t="s">
        <v>209</v>
      </c>
      <c r="B58" s="155" t="s">
        <v>149</v>
      </c>
      <c r="C58" s="152" t="s">
        <v>147</v>
      </c>
      <c r="D58" s="163">
        <v>8</v>
      </c>
      <c r="E58" s="86"/>
      <c r="F58" s="183"/>
      <c r="G58" s="289"/>
      <c r="H58" s="87"/>
      <c r="I58" s="88"/>
      <c r="J58" s="87"/>
      <c r="K58" s="289"/>
      <c r="L58" s="72"/>
      <c r="M58" s="72"/>
      <c r="N58" s="72"/>
      <c r="O58" s="72"/>
    </row>
    <row r="59" spans="1:15" s="126" customFormat="1" x14ac:dyDescent="0.2">
      <c r="A59" s="119" t="s">
        <v>210</v>
      </c>
      <c r="B59" s="167" t="s">
        <v>150</v>
      </c>
      <c r="C59" s="152" t="s">
        <v>108</v>
      </c>
      <c r="D59" s="153">
        <v>447.10999999999996</v>
      </c>
      <c r="E59" s="292"/>
      <c r="F59" s="183"/>
      <c r="G59" s="289"/>
      <c r="H59" s="87"/>
      <c r="I59" s="289"/>
      <c r="J59" s="87"/>
      <c r="K59" s="289"/>
      <c r="L59" s="72"/>
      <c r="M59" s="72"/>
      <c r="N59" s="72"/>
      <c r="O59" s="72"/>
    </row>
    <row r="60" spans="1:15" s="126" customFormat="1" x14ac:dyDescent="0.2">
      <c r="A60" s="119" t="s">
        <v>211</v>
      </c>
      <c r="B60" s="155" t="s">
        <v>151</v>
      </c>
      <c r="C60" s="152" t="s">
        <v>108</v>
      </c>
      <c r="D60" s="153">
        <v>392.2</v>
      </c>
      <c r="E60" s="291"/>
      <c r="F60" s="183"/>
      <c r="G60" s="289"/>
      <c r="H60" s="87"/>
      <c r="I60" s="289"/>
      <c r="J60" s="87"/>
      <c r="K60" s="289"/>
      <c r="L60" s="72"/>
      <c r="M60" s="72"/>
      <c r="N60" s="72"/>
      <c r="O60" s="72"/>
    </row>
    <row r="61" spans="1:15" s="126" customFormat="1" x14ac:dyDescent="0.2">
      <c r="A61" s="119" t="s">
        <v>212</v>
      </c>
      <c r="B61" s="155" t="s">
        <v>152</v>
      </c>
      <c r="C61" s="152" t="s">
        <v>108</v>
      </c>
      <c r="D61" s="153">
        <v>392.2</v>
      </c>
      <c r="E61" s="292"/>
      <c r="F61" s="183"/>
      <c r="G61" s="289"/>
      <c r="H61" s="87"/>
      <c r="I61" s="289"/>
      <c r="J61" s="87"/>
      <c r="K61" s="289"/>
      <c r="L61" s="72"/>
      <c r="M61" s="72"/>
      <c r="N61" s="72"/>
      <c r="O61" s="72"/>
    </row>
    <row r="62" spans="1:15" s="126" customFormat="1" ht="67.5" customHeight="1" x14ac:dyDescent="0.2">
      <c r="A62" s="119" t="s">
        <v>213</v>
      </c>
      <c r="B62" s="155" t="s">
        <v>670</v>
      </c>
      <c r="C62" s="152" t="s">
        <v>147</v>
      </c>
      <c r="D62" s="163">
        <v>6</v>
      </c>
      <c r="E62" s="292"/>
      <c r="F62" s="183"/>
      <c r="G62" s="289"/>
      <c r="H62" s="72"/>
      <c r="I62" s="289"/>
      <c r="J62" s="87"/>
      <c r="K62" s="289"/>
      <c r="L62" s="72"/>
      <c r="M62" s="72"/>
      <c r="N62" s="72"/>
      <c r="O62" s="72"/>
    </row>
    <row r="63" spans="1:15" s="126" customFormat="1" ht="51" x14ac:dyDescent="0.2">
      <c r="A63" s="119" t="s">
        <v>214</v>
      </c>
      <c r="B63" s="155" t="s">
        <v>153</v>
      </c>
      <c r="C63" s="166" t="s">
        <v>147</v>
      </c>
      <c r="D63" s="163">
        <v>2</v>
      </c>
      <c r="E63" s="292"/>
      <c r="F63" s="183"/>
      <c r="G63" s="289"/>
      <c r="H63" s="72"/>
      <c r="I63" s="289"/>
      <c r="J63" s="87"/>
      <c r="K63" s="289"/>
      <c r="L63" s="72"/>
      <c r="M63" s="72"/>
      <c r="N63" s="72"/>
      <c r="O63" s="72"/>
    </row>
    <row r="64" spans="1:15" s="126" customFormat="1" ht="38.25" x14ac:dyDescent="0.2">
      <c r="A64" s="119" t="s">
        <v>215</v>
      </c>
      <c r="B64" s="155" t="s">
        <v>154</v>
      </c>
      <c r="C64" s="166" t="s">
        <v>155</v>
      </c>
      <c r="D64" s="163">
        <v>2</v>
      </c>
      <c r="E64" s="291"/>
      <c r="F64" s="183"/>
      <c r="G64" s="289"/>
      <c r="H64" s="87"/>
      <c r="I64" s="289"/>
      <c r="J64" s="87"/>
      <c r="K64" s="289"/>
      <c r="L64" s="72"/>
      <c r="M64" s="72"/>
      <c r="N64" s="72"/>
      <c r="O64" s="72"/>
    </row>
    <row r="65" spans="1:15" s="192" customFormat="1" ht="25.5" x14ac:dyDescent="0.2">
      <c r="A65" s="184">
        <v>3</v>
      </c>
      <c r="B65" s="232" t="s">
        <v>378</v>
      </c>
      <c r="C65" s="233"/>
      <c r="D65" s="234"/>
      <c r="E65" s="188"/>
      <c r="F65" s="189"/>
      <c r="G65" s="190"/>
      <c r="H65" s="191"/>
      <c r="I65" s="190"/>
      <c r="J65" s="191"/>
      <c r="K65" s="190"/>
      <c r="L65" s="191"/>
      <c r="M65" s="190"/>
      <c r="N65" s="191"/>
      <c r="O65" s="189"/>
    </row>
    <row r="66" spans="1:15" s="126" customFormat="1" ht="102" x14ac:dyDescent="0.2">
      <c r="A66" s="119" t="s">
        <v>246</v>
      </c>
      <c r="B66" s="168" t="s">
        <v>379</v>
      </c>
      <c r="C66" s="169" t="s">
        <v>26</v>
      </c>
      <c r="D66" s="170">
        <v>1</v>
      </c>
      <c r="E66" s="86"/>
      <c r="F66" s="293"/>
      <c r="G66" s="88"/>
      <c r="H66" s="87"/>
      <c r="I66" s="293"/>
      <c r="J66" s="87"/>
      <c r="K66" s="289"/>
      <c r="L66" s="72"/>
      <c r="M66" s="72"/>
      <c r="N66" s="72"/>
      <c r="O66" s="72"/>
    </row>
    <row r="67" spans="1:15" s="126" customFormat="1" ht="38.25" x14ac:dyDescent="0.2">
      <c r="A67" s="119" t="s">
        <v>247</v>
      </c>
      <c r="B67" s="171" t="s">
        <v>380</v>
      </c>
      <c r="C67" s="169" t="s">
        <v>26</v>
      </c>
      <c r="D67" s="170">
        <v>2</v>
      </c>
      <c r="E67" s="86"/>
      <c r="F67" s="293"/>
      <c r="G67" s="88"/>
      <c r="H67" s="87"/>
      <c r="I67" s="293"/>
      <c r="J67" s="87"/>
      <c r="K67" s="289"/>
      <c r="L67" s="72"/>
      <c r="M67" s="72"/>
      <c r="N67" s="72"/>
      <c r="O67" s="72"/>
    </row>
    <row r="68" spans="1:15" s="126" customFormat="1" ht="38.25" x14ac:dyDescent="0.2">
      <c r="A68" s="119" t="s">
        <v>248</v>
      </c>
      <c r="B68" s="171" t="s">
        <v>381</v>
      </c>
      <c r="C68" s="149" t="s">
        <v>108</v>
      </c>
      <c r="D68" s="150">
        <v>17.55</v>
      </c>
      <c r="E68" s="86"/>
      <c r="F68" s="293"/>
      <c r="G68" s="88"/>
      <c r="H68" s="87"/>
      <c r="I68" s="293"/>
      <c r="J68" s="87"/>
      <c r="K68" s="289"/>
      <c r="L68" s="72"/>
      <c r="M68" s="72"/>
      <c r="N68" s="72"/>
      <c r="O68" s="72"/>
    </row>
    <row r="69" spans="1:15" s="126" customFormat="1" ht="38.25" x14ac:dyDescent="0.2">
      <c r="A69" s="119" t="s">
        <v>249</v>
      </c>
      <c r="B69" s="171" t="s">
        <v>382</v>
      </c>
      <c r="C69" s="172" t="s">
        <v>108</v>
      </c>
      <c r="D69" s="173">
        <v>60.43</v>
      </c>
      <c r="E69" s="86"/>
      <c r="F69" s="293"/>
      <c r="G69" s="88"/>
      <c r="H69" s="87"/>
      <c r="I69" s="293"/>
      <c r="J69" s="87"/>
      <c r="K69" s="289"/>
      <c r="L69" s="72"/>
      <c r="M69" s="72"/>
      <c r="N69" s="72"/>
      <c r="O69" s="72"/>
    </row>
    <row r="70" spans="1:15" s="126" customFormat="1" ht="14.25" x14ac:dyDescent="0.2">
      <c r="A70" s="119" t="s">
        <v>250</v>
      </c>
      <c r="B70" s="211" t="s">
        <v>387</v>
      </c>
      <c r="C70" s="193" t="s">
        <v>147</v>
      </c>
      <c r="D70" s="235">
        <v>1</v>
      </c>
      <c r="E70" s="86"/>
      <c r="F70" s="293"/>
      <c r="G70" s="88"/>
      <c r="H70" s="87"/>
      <c r="I70" s="293"/>
      <c r="J70" s="87"/>
      <c r="K70" s="289"/>
      <c r="L70" s="72"/>
      <c r="M70" s="72"/>
      <c r="N70" s="72"/>
      <c r="O70" s="72"/>
    </row>
    <row r="71" spans="1:15" s="126" customFormat="1" ht="14.25" x14ac:dyDescent="0.2">
      <c r="A71" s="119" t="s">
        <v>251</v>
      </c>
      <c r="B71" s="211" t="s">
        <v>388</v>
      </c>
      <c r="C71" s="193" t="s">
        <v>147</v>
      </c>
      <c r="D71" s="235">
        <v>1</v>
      </c>
      <c r="E71" s="86"/>
      <c r="F71" s="293"/>
      <c r="G71" s="88"/>
      <c r="H71" s="87"/>
      <c r="I71" s="293"/>
      <c r="J71" s="87"/>
      <c r="K71" s="289"/>
      <c r="L71" s="72"/>
      <c r="M71" s="72"/>
      <c r="N71" s="72"/>
      <c r="O71" s="72"/>
    </row>
    <row r="72" spans="1:15" s="126" customFormat="1" ht="14.25" x14ac:dyDescent="0.2">
      <c r="A72" s="119" t="s">
        <v>252</v>
      </c>
      <c r="B72" s="211" t="s">
        <v>389</v>
      </c>
      <c r="C72" s="193" t="s">
        <v>147</v>
      </c>
      <c r="D72" s="235">
        <v>2</v>
      </c>
      <c r="E72" s="86"/>
      <c r="F72" s="293"/>
      <c r="G72" s="88"/>
      <c r="H72" s="87"/>
      <c r="I72" s="293"/>
      <c r="J72" s="87"/>
      <c r="K72" s="289"/>
      <c r="L72" s="72"/>
      <c r="M72" s="72"/>
      <c r="N72" s="72"/>
      <c r="O72" s="72"/>
    </row>
    <row r="73" spans="1:15" s="126" customFormat="1" x14ac:dyDescent="0.2">
      <c r="A73" s="119" t="s">
        <v>253</v>
      </c>
      <c r="B73" s="168" t="s">
        <v>309</v>
      </c>
      <c r="C73" s="169" t="s">
        <v>26</v>
      </c>
      <c r="D73" s="236">
        <v>2</v>
      </c>
      <c r="E73" s="86"/>
      <c r="F73" s="293"/>
      <c r="G73" s="88"/>
      <c r="H73" s="87"/>
      <c r="I73" s="293"/>
      <c r="J73" s="87"/>
      <c r="K73" s="289"/>
      <c r="L73" s="72"/>
      <c r="M73" s="72"/>
      <c r="N73" s="72"/>
      <c r="O73" s="72"/>
    </row>
    <row r="74" spans="1:15" s="126" customFormat="1" x14ac:dyDescent="0.2">
      <c r="A74" s="119" t="s">
        <v>254</v>
      </c>
      <c r="B74" s="174" t="s">
        <v>160</v>
      </c>
      <c r="C74" s="152" t="s">
        <v>108</v>
      </c>
      <c r="D74" s="150">
        <v>77.98</v>
      </c>
      <c r="E74" s="86"/>
      <c r="F74" s="293"/>
      <c r="G74" s="88"/>
      <c r="H74" s="87"/>
      <c r="I74" s="293"/>
      <c r="J74" s="87"/>
      <c r="K74" s="289"/>
      <c r="L74" s="72"/>
      <c r="M74" s="72"/>
      <c r="N74" s="72"/>
      <c r="O74" s="72"/>
    </row>
    <row r="75" spans="1:15" s="126" customFormat="1" x14ac:dyDescent="0.2">
      <c r="A75" s="119" t="s">
        <v>255</v>
      </c>
      <c r="B75" s="154" t="s">
        <v>151</v>
      </c>
      <c r="C75" s="175" t="s">
        <v>108</v>
      </c>
      <c r="D75" s="150">
        <v>77.98</v>
      </c>
      <c r="E75" s="86"/>
      <c r="F75" s="293"/>
      <c r="G75" s="88"/>
      <c r="H75" s="87"/>
      <c r="I75" s="293"/>
      <c r="J75" s="87"/>
      <c r="K75" s="289"/>
      <c r="L75" s="72"/>
      <c r="M75" s="72"/>
      <c r="N75" s="72"/>
      <c r="O75" s="72"/>
    </row>
    <row r="76" spans="1:15" s="126" customFormat="1" ht="70.5" customHeight="1" x14ac:dyDescent="0.2">
      <c r="A76" s="119" t="s">
        <v>256</v>
      </c>
      <c r="B76" s="155" t="s">
        <v>670</v>
      </c>
      <c r="C76" s="152" t="s">
        <v>147</v>
      </c>
      <c r="D76" s="163">
        <v>2</v>
      </c>
      <c r="E76" s="292"/>
      <c r="F76" s="183"/>
      <c r="G76" s="289"/>
      <c r="H76" s="72"/>
      <c r="I76" s="289"/>
      <c r="J76" s="87"/>
      <c r="K76" s="289"/>
      <c r="L76" s="72"/>
      <c r="M76" s="72"/>
      <c r="N76" s="72"/>
      <c r="O76" s="72"/>
    </row>
    <row r="77" spans="1:15" s="126" customFormat="1" ht="51" x14ac:dyDescent="0.2">
      <c r="A77" s="119" t="s">
        <v>257</v>
      </c>
      <c r="B77" s="148" t="s">
        <v>153</v>
      </c>
      <c r="C77" s="152" t="s">
        <v>147</v>
      </c>
      <c r="D77" s="163">
        <v>1</v>
      </c>
      <c r="E77" s="292"/>
      <c r="F77" s="183"/>
      <c r="G77" s="289"/>
      <c r="H77" s="72"/>
      <c r="I77" s="289"/>
      <c r="J77" s="87"/>
      <c r="K77" s="289"/>
      <c r="L77" s="72"/>
      <c r="M77" s="72"/>
      <c r="N77" s="72"/>
      <c r="O77" s="72"/>
    </row>
    <row r="78" spans="1:15" s="126" customFormat="1" ht="14.25" customHeight="1" x14ac:dyDescent="0.2">
      <c r="A78" s="119" t="s">
        <v>258</v>
      </c>
      <c r="B78" s="148" t="s">
        <v>300</v>
      </c>
      <c r="C78" s="152" t="s">
        <v>147</v>
      </c>
      <c r="D78" s="165">
        <v>4</v>
      </c>
      <c r="E78" s="292"/>
      <c r="F78" s="183"/>
      <c r="G78" s="289"/>
      <c r="H78" s="87"/>
      <c r="I78" s="289"/>
      <c r="J78" s="72"/>
      <c r="K78" s="289"/>
      <c r="L78" s="72"/>
      <c r="M78" s="72"/>
      <c r="N78" s="72"/>
      <c r="O78" s="72"/>
    </row>
    <row r="79" spans="1:15" s="126" customFormat="1" ht="25.5" x14ac:dyDescent="0.2">
      <c r="A79" s="119" t="s">
        <v>259</v>
      </c>
      <c r="B79" s="148" t="s">
        <v>162</v>
      </c>
      <c r="C79" s="149" t="s">
        <v>113</v>
      </c>
      <c r="D79" s="150">
        <v>50</v>
      </c>
      <c r="E79" s="292"/>
      <c r="F79" s="87"/>
      <c r="G79" s="289"/>
      <c r="H79" s="87"/>
      <c r="I79" s="289"/>
      <c r="J79" s="72"/>
      <c r="K79" s="289"/>
      <c r="L79" s="72"/>
      <c r="M79" s="72"/>
      <c r="N79" s="72"/>
      <c r="O79" s="72"/>
    </row>
    <row r="80" spans="1:15" s="126" customFormat="1" ht="27.75" customHeight="1" x14ac:dyDescent="0.2">
      <c r="A80" s="119" t="s">
        <v>260</v>
      </c>
      <c r="B80" s="148" t="s">
        <v>383</v>
      </c>
      <c r="C80" s="149" t="s">
        <v>113</v>
      </c>
      <c r="D80" s="150">
        <v>3.5</v>
      </c>
      <c r="E80" s="86"/>
      <c r="F80" s="293"/>
      <c r="G80" s="88"/>
      <c r="H80" s="87"/>
      <c r="I80" s="293"/>
      <c r="J80" s="87"/>
      <c r="K80" s="289"/>
      <c r="L80" s="72"/>
      <c r="M80" s="72"/>
      <c r="N80" s="72"/>
      <c r="O80" s="72"/>
    </row>
    <row r="81" spans="1:15" s="126" customFormat="1" ht="25.5" x14ac:dyDescent="0.2">
      <c r="A81" s="119" t="s">
        <v>261</v>
      </c>
      <c r="B81" s="176" t="s">
        <v>384</v>
      </c>
      <c r="C81" s="149" t="s">
        <v>147</v>
      </c>
      <c r="D81" s="165">
        <v>1</v>
      </c>
      <c r="E81" s="180"/>
      <c r="F81" s="181"/>
      <c r="G81" s="182"/>
      <c r="H81" s="183"/>
      <c r="I81" s="182"/>
      <c r="J81" s="183"/>
      <c r="K81" s="182"/>
      <c r="L81" s="183"/>
      <c r="M81" s="182"/>
      <c r="N81" s="183"/>
      <c r="O81" s="181"/>
    </row>
    <row r="82" spans="1:15" s="138" customFormat="1" ht="15.75" customHeight="1" x14ac:dyDescent="0.2">
      <c r="A82" s="300" t="s">
        <v>564</v>
      </c>
      <c r="B82" s="301" t="s">
        <v>548</v>
      </c>
      <c r="C82" s="299" t="s">
        <v>549</v>
      </c>
      <c r="D82" s="298">
        <v>0.44</v>
      </c>
      <c r="E82" s="292"/>
      <c r="F82" s="183"/>
      <c r="G82" s="289"/>
      <c r="H82" s="72"/>
      <c r="I82" s="289"/>
      <c r="J82" s="72"/>
      <c r="K82" s="289"/>
      <c r="L82" s="72"/>
      <c r="M82" s="289"/>
      <c r="N82" s="72"/>
      <c r="O82" s="72"/>
    </row>
    <row r="83" spans="1:15" s="138" customFormat="1" ht="25.5" x14ac:dyDescent="0.2">
      <c r="A83" s="300" t="s">
        <v>565</v>
      </c>
      <c r="B83" s="301" t="s">
        <v>557</v>
      </c>
      <c r="C83" s="299" t="s">
        <v>549</v>
      </c>
      <c r="D83" s="298">
        <v>1.45</v>
      </c>
      <c r="E83" s="292"/>
      <c r="F83" s="183"/>
      <c r="G83" s="289"/>
      <c r="H83" s="72"/>
      <c r="I83" s="289"/>
      <c r="J83" s="72"/>
      <c r="K83" s="289"/>
      <c r="L83" s="72"/>
      <c r="M83" s="289"/>
      <c r="N83" s="72"/>
      <c r="O83" s="72"/>
    </row>
    <row r="84" spans="1:15" s="138" customFormat="1" ht="16.5" customHeight="1" x14ac:dyDescent="0.2">
      <c r="A84" s="300" t="s">
        <v>566</v>
      </c>
      <c r="B84" s="301" t="s">
        <v>550</v>
      </c>
      <c r="C84" s="302" t="s">
        <v>551</v>
      </c>
      <c r="D84" s="298">
        <v>150.9</v>
      </c>
      <c r="E84" s="292"/>
      <c r="F84" s="183"/>
      <c r="G84" s="289"/>
      <c r="H84" s="72"/>
      <c r="I84" s="289"/>
      <c r="J84" s="72"/>
      <c r="K84" s="289"/>
      <c r="L84" s="72"/>
      <c r="M84" s="289"/>
      <c r="N84" s="72"/>
      <c r="O84" s="72"/>
    </row>
    <row r="85" spans="1:15" s="138" customFormat="1" ht="25.5" x14ac:dyDescent="0.2">
      <c r="A85" s="300" t="s">
        <v>568</v>
      </c>
      <c r="B85" s="301" t="s">
        <v>558</v>
      </c>
      <c r="C85" s="302" t="s">
        <v>147</v>
      </c>
      <c r="D85" s="298">
        <v>4</v>
      </c>
      <c r="E85" s="292"/>
      <c r="F85" s="183"/>
      <c r="G85" s="289"/>
      <c r="H85" s="72"/>
      <c r="I85" s="289"/>
      <c r="J85" s="72"/>
      <c r="K85" s="289"/>
      <c r="L85" s="72"/>
      <c r="M85" s="289"/>
      <c r="N85" s="72"/>
      <c r="O85" s="72"/>
    </row>
    <row r="86" spans="1:15" s="126" customFormat="1" ht="25.5" x14ac:dyDescent="0.2">
      <c r="A86" s="119" t="s">
        <v>336</v>
      </c>
      <c r="B86" s="176" t="s">
        <v>385</v>
      </c>
      <c r="C86" s="149" t="s">
        <v>147</v>
      </c>
      <c r="D86" s="165">
        <v>1</v>
      </c>
      <c r="E86" s="180"/>
      <c r="F86" s="181"/>
      <c r="G86" s="182"/>
      <c r="H86" s="183"/>
      <c r="I86" s="182"/>
      <c r="J86" s="183"/>
      <c r="K86" s="182"/>
      <c r="L86" s="183"/>
      <c r="M86" s="182"/>
      <c r="N86" s="183"/>
      <c r="O86" s="181"/>
    </row>
    <row r="87" spans="1:15" ht="14.25" x14ac:dyDescent="0.2">
      <c r="A87" s="147" t="s">
        <v>664</v>
      </c>
      <c r="B87" s="148" t="s">
        <v>559</v>
      </c>
      <c r="C87" s="149" t="s">
        <v>110</v>
      </c>
      <c r="D87" s="150">
        <v>0.6</v>
      </c>
      <c r="E87" s="291"/>
      <c r="F87" s="87"/>
      <c r="G87" s="289"/>
      <c r="H87" s="72"/>
      <c r="I87" s="289"/>
      <c r="J87" s="72"/>
      <c r="K87" s="289"/>
      <c r="L87" s="72"/>
      <c r="M87" s="72"/>
      <c r="N87" s="72"/>
      <c r="O87" s="72"/>
    </row>
    <row r="88" spans="1:15" s="89" customFormat="1" ht="14.25" x14ac:dyDescent="0.2">
      <c r="A88" s="147" t="s">
        <v>665</v>
      </c>
      <c r="B88" s="303" t="s">
        <v>562</v>
      </c>
      <c r="C88" s="304" t="s">
        <v>561</v>
      </c>
      <c r="D88" s="305">
        <v>0.1</v>
      </c>
      <c r="E88" s="86"/>
      <c r="F88" s="72"/>
      <c r="G88" s="289"/>
      <c r="H88" s="87"/>
      <c r="I88" s="88"/>
      <c r="J88" s="87"/>
      <c r="K88" s="289"/>
      <c r="L88" s="72"/>
      <c r="M88" s="72"/>
      <c r="N88" s="72"/>
      <c r="O88" s="72"/>
    </row>
    <row r="89" spans="1:15" s="138" customFormat="1" ht="14.25" x14ac:dyDescent="0.2">
      <c r="A89" s="147" t="s">
        <v>666</v>
      </c>
      <c r="B89" s="301" t="s">
        <v>563</v>
      </c>
      <c r="C89" s="299" t="s">
        <v>549</v>
      </c>
      <c r="D89" s="298">
        <v>0.3</v>
      </c>
      <c r="E89" s="292"/>
      <c r="F89" s="183"/>
      <c r="G89" s="289"/>
      <c r="H89" s="72"/>
      <c r="I89" s="289"/>
      <c r="J89" s="72"/>
      <c r="K89" s="289"/>
      <c r="L89" s="72"/>
      <c r="M89" s="72"/>
      <c r="N89" s="72"/>
      <c r="O89" s="72"/>
    </row>
    <row r="90" spans="1:15" s="138" customFormat="1" x14ac:dyDescent="0.2">
      <c r="A90" s="147" t="s">
        <v>667</v>
      </c>
      <c r="B90" s="301" t="s">
        <v>550</v>
      </c>
      <c r="C90" s="302" t="s">
        <v>551</v>
      </c>
      <c r="D90" s="298">
        <v>15.3</v>
      </c>
      <c r="E90" s="292"/>
      <c r="F90" s="183"/>
      <c r="G90" s="289"/>
      <c r="H90" s="72"/>
      <c r="I90" s="289"/>
      <c r="J90" s="72"/>
      <c r="K90" s="289"/>
      <c r="L90" s="72"/>
      <c r="M90" s="72"/>
      <c r="N90" s="72"/>
      <c r="O90" s="72"/>
    </row>
    <row r="91" spans="1:15" s="138" customFormat="1" x14ac:dyDescent="0.2">
      <c r="A91" s="147" t="s">
        <v>668</v>
      </c>
      <c r="B91" s="301" t="s">
        <v>567</v>
      </c>
      <c r="C91" s="302" t="s">
        <v>551</v>
      </c>
      <c r="D91" s="298">
        <v>73.78</v>
      </c>
      <c r="E91" s="292"/>
      <c r="F91" s="183"/>
      <c r="G91" s="289"/>
      <c r="H91" s="72"/>
      <c r="I91" s="289"/>
      <c r="J91" s="72"/>
      <c r="K91" s="289"/>
      <c r="L91" s="72"/>
      <c r="M91" s="289"/>
      <c r="N91" s="72"/>
      <c r="O91" s="72"/>
    </row>
    <row r="92" spans="1:15" s="138" customFormat="1" ht="14.25" x14ac:dyDescent="0.2">
      <c r="A92" s="147" t="s">
        <v>669</v>
      </c>
      <c r="B92" s="301" t="s">
        <v>570</v>
      </c>
      <c r="C92" s="149" t="s">
        <v>113</v>
      </c>
      <c r="D92" s="298">
        <v>3</v>
      </c>
      <c r="E92" s="292"/>
      <c r="F92" s="183"/>
      <c r="G92" s="289"/>
      <c r="H92" s="72"/>
      <c r="I92" s="289"/>
      <c r="J92" s="72"/>
      <c r="K92" s="289"/>
      <c r="L92" s="72"/>
      <c r="M92" s="289"/>
      <c r="N92" s="72"/>
      <c r="O92" s="72"/>
    </row>
    <row r="93" spans="1:15" s="126" customFormat="1" ht="63.75" x14ac:dyDescent="0.2">
      <c r="A93" s="119" t="s">
        <v>337</v>
      </c>
      <c r="B93" s="176" t="s">
        <v>386</v>
      </c>
      <c r="C93" s="177" t="s">
        <v>26</v>
      </c>
      <c r="D93" s="178">
        <v>1</v>
      </c>
      <c r="E93" s="297"/>
      <c r="F93" s="293"/>
      <c r="G93" s="88"/>
      <c r="H93" s="87"/>
      <c r="I93" s="293"/>
      <c r="J93" s="87"/>
      <c r="K93" s="289"/>
      <c r="L93" s="72"/>
      <c r="M93" s="72"/>
      <c r="N93" s="72"/>
      <c r="O93" s="72"/>
    </row>
    <row r="94" spans="1:15" s="126" customFormat="1" ht="45.75" customHeight="1" x14ac:dyDescent="0.2">
      <c r="A94" s="119" t="s">
        <v>338</v>
      </c>
      <c r="B94" s="148" t="s">
        <v>166</v>
      </c>
      <c r="C94" s="152" t="s">
        <v>26</v>
      </c>
      <c r="D94" s="165">
        <v>1</v>
      </c>
      <c r="E94" s="86"/>
      <c r="F94" s="293"/>
      <c r="G94" s="88"/>
      <c r="H94" s="87"/>
      <c r="I94" s="293"/>
      <c r="J94" s="87"/>
      <c r="K94" s="289"/>
      <c r="L94" s="72"/>
      <c r="M94" s="72"/>
      <c r="N94" s="72"/>
      <c r="O94" s="72"/>
    </row>
    <row r="95" spans="1:15" s="71" customFormat="1" ht="8.25" customHeight="1" x14ac:dyDescent="0.2">
      <c r="A95" s="64"/>
      <c r="B95" s="65"/>
      <c r="C95" s="66"/>
      <c r="D95" s="67"/>
      <c r="E95" s="68"/>
      <c r="F95" s="69"/>
      <c r="G95" s="70"/>
      <c r="H95" s="69"/>
      <c r="I95" s="70"/>
      <c r="J95" s="69"/>
      <c r="K95" s="70"/>
      <c r="L95" s="69"/>
      <c r="M95" s="70"/>
      <c r="N95" s="69"/>
      <c r="O95" s="69"/>
    </row>
    <row r="96" spans="1:15" s="42" customFormat="1" x14ac:dyDescent="0.2">
      <c r="A96" s="43"/>
      <c r="B96" s="23" t="s">
        <v>0</v>
      </c>
      <c r="C96" s="44"/>
      <c r="D96" s="43"/>
      <c r="E96" s="45"/>
      <c r="F96" s="46"/>
      <c r="G96" s="48"/>
      <c r="H96" s="47"/>
      <c r="I96" s="48"/>
      <c r="J96" s="47"/>
      <c r="K96" s="48"/>
      <c r="L96" s="47"/>
      <c r="M96" s="48"/>
      <c r="N96" s="47"/>
      <c r="O96" s="73"/>
    </row>
    <row r="97" spans="2:15" x14ac:dyDescent="0.2">
      <c r="J97" s="15" t="s">
        <v>723</v>
      </c>
      <c r="K97" s="14"/>
      <c r="L97" s="14"/>
      <c r="M97" s="14"/>
      <c r="N97" s="14"/>
      <c r="O97" s="49"/>
    </row>
    <row r="98" spans="2:15" x14ac:dyDescent="0.2">
      <c r="J98" s="15" t="s">
        <v>19</v>
      </c>
      <c r="K98" s="50"/>
      <c r="L98" s="50"/>
      <c r="M98" s="50"/>
      <c r="N98" s="50"/>
      <c r="O98" s="51"/>
    </row>
    <row r="99" spans="2:15" ht="9" customHeight="1" x14ac:dyDescent="0.2">
      <c r="J99" s="15"/>
      <c r="K99" s="74"/>
      <c r="L99" s="74"/>
      <c r="M99" s="74"/>
      <c r="N99" s="74"/>
      <c r="O99" s="75"/>
    </row>
    <row r="100" spans="2:15" x14ac:dyDescent="0.2">
      <c r="B100" s="52" t="s">
        <v>24</v>
      </c>
      <c r="E100" s="53"/>
    </row>
    <row r="101" spans="2:15" x14ac:dyDescent="0.2">
      <c r="E101" s="53" t="s">
        <v>724</v>
      </c>
    </row>
    <row r="102" spans="2:15" x14ac:dyDescent="0.2">
      <c r="B102" s="52" t="s">
        <v>25</v>
      </c>
      <c r="E102" s="53"/>
    </row>
    <row r="103" spans="2:15" x14ac:dyDescent="0.2">
      <c r="E103"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1-10&amp;"Arial,Bold"&amp;USADZĪVES KANALIZĀCIJA K1, KSS-KASTAŅU UN KANALIZĀCIJAS SPIEDVADS K1S KASTAŅU IELĀ.</oddHeader>
    <oddFooter>&amp;C&amp;8&amp;P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6"/>
  <sheetViews>
    <sheetView topLeftCell="A65" workbookViewId="0">
      <selection activeCell="J70" sqref="J70"/>
    </sheetView>
  </sheetViews>
  <sheetFormatPr defaultColWidth="9.140625" defaultRowHeight="12.75" x14ac:dyDescent="0.2"/>
  <cols>
    <col min="1" max="1" width="6.7109375" style="3" customWidth="1"/>
    <col min="2" max="2" width="39.85546875" style="1" customWidth="1"/>
    <col min="3" max="3" width="4.7109375" style="2" customWidth="1"/>
    <col min="4" max="4" width="7.42578125" style="3" customWidth="1"/>
    <col min="5" max="5" width="6.28515625" style="3" customWidth="1"/>
    <col min="6" max="6" width="6.5703125" style="4" customWidth="1"/>
    <col min="7" max="8" width="6.7109375" style="5" customWidth="1"/>
    <col min="9" max="9" width="6.28515625" style="5" customWidth="1"/>
    <col min="10" max="10" width="7.8554687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685</v>
      </c>
      <c r="C11" s="207" t="s">
        <v>108</v>
      </c>
      <c r="D11" s="216">
        <f>D41</f>
        <v>65.84</v>
      </c>
      <c r="E11" s="86"/>
      <c r="F11" s="87"/>
      <c r="G11" s="289"/>
      <c r="H11" s="87"/>
      <c r="I11" s="88"/>
      <c r="J11" s="87"/>
      <c r="K11" s="289"/>
      <c r="L11" s="72"/>
      <c r="M11" s="72"/>
      <c r="N11" s="72"/>
      <c r="O11" s="72"/>
      <c r="Q11" s="307"/>
    </row>
    <row r="12" spans="1:17" s="89" customFormat="1" ht="25.5" x14ac:dyDescent="0.2">
      <c r="A12" s="152" t="s">
        <v>168</v>
      </c>
      <c r="B12" s="155" t="s">
        <v>686</v>
      </c>
      <c r="C12" s="207" t="s">
        <v>108</v>
      </c>
      <c r="D12" s="216">
        <f>D42</f>
        <v>97.78</v>
      </c>
      <c r="E12" s="86"/>
      <c r="F12" s="87"/>
      <c r="G12" s="289"/>
      <c r="H12" s="87"/>
      <c r="I12" s="88"/>
      <c r="J12" s="87"/>
      <c r="K12" s="289"/>
      <c r="L12" s="72"/>
      <c r="M12" s="72"/>
      <c r="N12" s="72"/>
      <c r="O12" s="72"/>
      <c r="Q12" s="307"/>
    </row>
    <row r="13" spans="1:17" s="89" customFormat="1" ht="25.5" x14ac:dyDescent="0.2">
      <c r="A13" s="152" t="s">
        <v>169</v>
      </c>
      <c r="B13" s="155" t="s">
        <v>687</v>
      </c>
      <c r="C13" s="207" t="s">
        <v>108</v>
      </c>
      <c r="D13" s="216">
        <f>D43</f>
        <v>39.35</v>
      </c>
      <c r="E13" s="86"/>
      <c r="F13" s="87"/>
      <c r="G13" s="289"/>
      <c r="H13" s="87"/>
      <c r="I13" s="88"/>
      <c r="J13" s="87"/>
      <c r="K13" s="289"/>
      <c r="L13" s="72"/>
      <c r="M13" s="72"/>
      <c r="N13" s="72"/>
      <c r="O13" s="72"/>
      <c r="Q13" s="307"/>
    </row>
    <row r="14" spans="1:17" s="89" customFormat="1" ht="25.5" x14ac:dyDescent="0.2">
      <c r="A14" s="152" t="s">
        <v>170</v>
      </c>
      <c r="B14" s="148" t="s">
        <v>109</v>
      </c>
      <c r="C14" s="207" t="s">
        <v>110</v>
      </c>
      <c r="D14" s="150">
        <v>903.64599999999996</v>
      </c>
      <c r="E14" s="457"/>
      <c r="F14" s="455"/>
      <c r="G14" s="456"/>
      <c r="H14" s="454"/>
      <c r="I14" s="456"/>
      <c r="J14" s="453"/>
      <c r="K14" s="456"/>
      <c r="L14" s="453"/>
      <c r="M14" s="453"/>
      <c r="N14" s="453"/>
      <c r="O14" s="72"/>
    </row>
    <row r="15" spans="1:17" s="89" customFormat="1" ht="63.75" x14ac:dyDescent="0.2">
      <c r="A15" s="152" t="s">
        <v>171</v>
      </c>
      <c r="B15" s="155" t="s">
        <v>111</v>
      </c>
      <c r="C15" s="207" t="s">
        <v>110</v>
      </c>
      <c r="D15" s="150">
        <v>509.22924999999992</v>
      </c>
      <c r="E15" s="458"/>
      <c r="F15" s="455"/>
      <c r="G15" s="456"/>
      <c r="H15" s="453"/>
      <c r="I15" s="456"/>
      <c r="J15" s="453"/>
      <c r="K15" s="456"/>
      <c r="L15" s="453"/>
      <c r="M15" s="453"/>
      <c r="N15" s="453"/>
      <c r="O15" s="72"/>
    </row>
    <row r="16" spans="1:17" s="89" customFormat="1" ht="38.25" x14ac:dyDescent="0.2">
      <c r="A16" s="152" t="s">
        <v>172</v>
      </c>
      <c r="B16" s="155" t="s">
        <v>112</v>
      </c>
      <c r="C16" s="207" t="s">
        <v>113</v>
      </c>
      <c r="D16" s="150">
        <v>507.5</v>
      </c>
      <c r="E16" s="86"/>
      <c r="F16" s="87"/>
      <c r="G16" s="289"/>
      <c r="H16" s="87"/>
      <c r="I16" s="88"/>
      <c r="J16" s="72"/>
      <c r="K16" s="289"/>
      <c r="L16" s="72"/>
      <c r="M16" s="72"/>
      <c r="N16" s="72"/>
      <c r="O16" s="72"/>
    </row>
    <row r="17" spans="1:17" s="89" customFormat="1" ht="63.75" x14ac:dyDescent="0.2">
      <c r="A17" s="152" t="s">
        <v>173</v>
      </c>
      <c r="B17" s="159" t="s">
        <v>114</v>
      </c>
      <c r="C17" s="207" t="s">
        <v>113</v>
      </c>
      <c r="D17" s="150">
        <v>507.5</v>
      </c>
      <c r="E17" s="86"/>
      <c r="F17" s="87"/>
      <c r="G17" s="289"/>
      <c r="H17" s="87"/>
      <c r="I17" s="88"/>
      <c r="J17" s="87"/>
      <c r="K17" s="289"/>
      <c r="L17" s="72"/>
      <c r="M17" s="72"/>
      <c r="N17" s="72"/>
      <c r="O17" s="72"/>
    </row>
    <row r="18" spans="1:17" s="89" customFormat="1" ht="14.25" x14ac:dyDescent="0.2">
      <c r="A18" s="152" t="s">
        <v>174</v>
      </c>
      <c r="B18" s="155" t="s">
        <v>117</v>
      </c>
      <c r="C18" s="207" t="s">
        <v>113</v>
      </c>
      <c r="D18" s="150">
        <v>57</v>
      </c>
      <c r="E18" s="292"/>
      <c r="F18" s="87"/>
      <c r="G18" s="289"/>
      <c r="H18" s="72"/>
      <c r="I18" s="289"/>
      <c r="J18" s="72"/>
      <c r="K18" s="289"/>
      <c r="L18" s="72"/>
      <c r="M18" s="72"/>
      <c r="N18" s="72"/>
      <c r="O18" s="72"/>
    </row>
    <row r="19" spans="1:17" s="89" customFormat="1" ht="38.25" x14ac:dyDescent="0.2">
      <c r="A19" s="152" t="s">
        <v>175</v>
      </c>
      <c r="B19" s="159" t="s">
        <v>574</v>
      </c>
      <c r="C19" s="207" t="s">
        <v>113</v>
      </c>
      <c r="D19" s="150">
        <v>57</v>
      </c>
      <c r="E19" s="86"/>
      <c r="F19" s="87"/>
      <c r="G19" s="289"/>
      <c r="H19" s="87"/>
      <c r="I19" s="88"/>
      <c r="J19" s="87"/>
      <c r="K19" s="289"/>
      <c r="L19" s="72"/>
      <c r="M19" s="72"/>
      <c r="N19" s="72"/>
      <c r="O19" s="72"/>
    </row>
    <row r="20" spans="1:17" s="89" customFormat="1" ht="38.25" x14ac:dyDescent="0.2">
      <c r="A20" s="152" t="s">
        <v>176</v>
      </c>
      <c r="B20" s="155" t="s">
        <v>118</v>
      </c>
      <c r="C20" s="207" t="s">
        <v>108</v>
      </c>
      <c r="D20" s="153">
        <v>202.97</v>
      </c>
      <c r="E20" s="292"/>
      <c r="F20" s="87"/>
      <c r="G20" s="289"/>
      <c r="H20" s="72"/>
      <c r="I20" s="289"/>
      <c r="J20" s="72"/>
      <c r="K20" s="289"/>
      <c r="L20" s="72"/>
      <c r="M20" s="72"/>
      <c r="N20" s="72"/>
      <c r="O20" s="72"/>
    </row>
    <row r="21" spans="1:17" ht="25.5" x14ac:dyDescent="0.2">
      <c r="A21" s="152" t="s">
        <v>177</v>
      </c>
      <c r="B21" s="155" t="s">
        <v>119</v>
      </c>
      <c r="C21" s="207" t="s">
        <v>110</v>
      </c>
      <c r="D21" s="150">
        <v>45.668249999999993</v>
      </c>
      <c r="E21" s="291"/>
      <c r="F21" s="87"/>
      <c r="G21" s="289"/>
      <c r="H21" s="72"/>
      <c r="I21" s="289"/>
      <c r="J21" s="72"/>
      <c r="K21" s="289"/>
      <c r="L21" s="72"/>
      <c r="M21" s="72"/>
      <c r="N21" s="72"/>
      <c r="O21" s="72"/>
    </row>
    <row r="22" spans="1:17" ht="14.25" x14ac:dyDescent="0.2">
      <c r="A22" s="152" t="s">
        <v>178</v>
      </c>
      <c r="B22" s="155" t="s">
        <v>120</v>
      </c>
      <c r="C22" s="207" t="s">
        <v>110</v>
      </c>
      <c r="D22" s="150">
        <v>91.336499999999987</v>
      </c>
      <c r="E22" s="291"/>
      <c r="F22" s="87"/>
      <c r="G22" s="289"/>
      <c r="H22" s="72"/>
      <c r="I22" s="289"/>
      <c r="J22" s="72"/>
      <c r="K22" s="289"/>
      <c r="L22" s="72"/>
      <c r="M22" s="72"/>
      <c r="N22" s="72"/>
      <c r="O22" s="72"/>
    </row>
    <row r="23" spans="1:17" ht="51" x14ac:dyDescent="0.2">
      <c r="A23" s="152" t="s">
        <v>179</v>
      </c>
      <c r="B23" s="208" t="s">
        <v>121</v>
      </c>
      <c r="C23" s="207" t="s">
        <v>110</v>
      </c>
      <c r="D23" s="217">
        <v>30.45</v>
      </c>
      <c r="E23" s="292"/>
      <c r="F23" s="72"/>
      <c r="G23" s="289"/>
      <c r="H23" s="72"/>
      <c r="I23" s="289"/>
      <c r="J23" s="72"/>
      <c r="K23" s="289"/>
      <c r="L23" s="72"/>
      <c r="M23" s="72"/>
      <c r="N23" s="72"/>
      <c r="O23" s="72"/>
    </row>
    <row r="24" spans="1:17" x14ac:dyDescent="0.2">
      <c r="A24" s="152" t="s">
        <v>180</v>
      </c>
      <c r="B24" s="154" t="s">
        <v>122</v>
      </c>
      <c r="C24" s="149" t="s">
        <v>108</v>
      </c>
      <c r="D24" s="150">
        <v>202.97</v>
      </c>
      <c r="E24" s="85"/>
      <c r="F24" s="87"/>
      <c r="G24" s="289"/>
      <c r="H24" s="87"/>
      <c r="I24" s="289"/>
      <c r="J24" s="72"/>
      <c r="K24" s="289"/>
      <c r="L24" s="72"/>
      <c r="M24" s="72"/>
      <c r="N24" s="72"/>
      <c r="O24" s="72"/>
    </row>
    <row r="25" spans="1:17" x14ac:dyDescent="0.2">
      <c r="A25" s="18"/>
      <c r="B25" s="156" t="s">
        <v>123</v>
      </c>
      <c r="C25" s="156"/>
      <c r="D25" s="157"/>
      <c r="E25" s="25"/>
      <c r="F25" s="31"/>
      <c r="G25" s="33"/>
      <c r="H25" s="35"/>
      <c r="I25" s="33"/>
      <c r="J25" s="35"/>
      <c r="K25" s="33"/>
      <c r="L25" s="35"/>
      <c r="M25" s="33"/>
      <c r="N25" s="35"/>
      <c r="O25" s="41"/>
    </row>
    <row r="26" spans="1:17" s="89" customFormat="1" ht="25.5" x14ac:dyDescent="0.2">
      <c r="A26" s="152" t="s">
        <v>181</v>
      </c>
      <c r="B26" s="155" t="s">
        <v>690</v>
      </c>
      <c r="C26" s="207" t="s">
        <v>108</v>
      </c>
      <c r="D26" s="216">
        <f>D44</f>
        <v>8.07</v>
      </c>
      <c r="E26" s="86"/>
      <c r="F26" s="87"/>
      <c r="G26" s="289"/>
      <c r="H26" s="87"/>
      <c r="I26" s="88"/>
      <c r="J26" s="87"/>
      <c r="K26" s="289"/>
      <c r="L26" s="72"/>
      <c r="M26" s="72"/>
      <c r="N26" s="72"/>
      <c r="O26" s="72"/>
      <c r="Q26" s="307"/>
    </row>
    <row r="27" spans="1:17" s="89" customFormat="1" ht="25.5" x14ac:dyDescent="0.2">
      <c r="A27" s="152" t="s">
        <v>182</v>
      </c>
      <c r="B27" s="155" t="s">
        <v>684</v>
      </c>
      <c r="C27" s="207" t="s">
        <v>108</v>
      </c>
      <c r="D27" s="216">
        <f>D45</f>
        <v>38.24</v>
      </c>
      <c r="E27" s="86"/>
      <c r="F27" s="87"/>
      <c r="G27" s="289"/>
      <c r="H27" s="87"/>
      <c r="I27" s="88"/>
      <c r="J27" s="87"/>
      <c r="K27" s="289"/>
      <c r="L27" s="72"/>
      <c r="M27" s="72"/>
      <c r="N27" s="72"/>
      <c r="O27" s="72"/>
      <c r="Q27" s="307"/>
    </row>
    <row r="28" spans="1:17" s="89" customFormat="1" ht="25.5" x14ac:dyDescent="0.2">
      <c r="A28" s="152" t="s">
        <v>183</v>
      </c>
      <c r="B28" s="155" t="s">
        <v>685</v>
      </c>
      <c r="C28" s="207" t="s">
        <v>108</v>
      </c>
      <c r="D28" s="216">
        <f>D46</f>
        <v>14.04</v>
      </c>
      <c r="E28" s="86"/>
      <c r="F28" s="87"/>
      <c r="G28" s="289"/>
      <c r="H28" s="87"/>
      <c r="I28" s="88"/>
      <c r="J28" s="87"/>
      <c r="K28" s="289"/>
      <c r="L28" s="72"/>
      <c r="M28" s="72"/>
      <c r="N28" s="72"/>
      <c r="O28" s="72"/>
      <c r="Q28" s="307"/>
    </row>
    <row r="29" spans="1:17" s="89" customFormat="1" ht="25.5" x14ac:dyDescent="0.2">
      <c r="A29" s="152" t="s">
        <v>184</v>
      </c>
      <c r="B29" s="155" t="s">
        <v>686</v>
      </c>
      <c r="C29" s="207" t="s">
        <v>108</v>
      </c>
      <c r="D29" s="216">
        <f>D47</f>
        <v>5.7</v>
      </c>
      <c r="E29" s="86"/>
      <c r="F29" s="87"/>
      <c r="G29" s="289"/>
      <c r="H29" s="87"/>
      <c r="I29" s="88"/>
      <c r="J29" s="87"/>
      <c r="K29" s="289"/>
      <c r="L29" s="72"/>
      <c r="M29" s="72"/>
      <c r="N29" s="72"/>
      <c r="O29" s="72"/>
      <c r="Q29" s="307"/>
    </row>
    <row r="30" spans="1:17" ht="25.5" x14ac:dyDescent="0.2">
      <c r="A30" s="152" t="s">
        <v>185</v>
      </c>
      <c r="B30" s="148" t="s">
        <v>109</v>
      </c>
      <c r="C30" s="207" t="s">
        <v>110</v>
      </c>
      <c r="D30" s="150">
        <v>201.26999999999998</v>
      </c>
      <c r="E30" s="463"/>
      <c r="F30" s="461"/>
      <c r="G30" s="462"/>
      <c r="H30" s="460"/>
      <c r="I30" s="462"/>
      <c r="J30" s="459"/>
      <c r="K30" s="462"/>
      <c r="L30" s="459"/>
      <c r="M30" s="459"/>
      <c r="N30" s="459"/>
      <c r="O30" s="72"/>
    </row>
    <row r="31" spans="1:17" ht="63.75" x14ac:dyDescent="0.2">
      <c r="A31" s="152" t="s">
        <v>186</v>
      </c>
      <c r="B31" s="155" t="s">
        <v>111</v>
      </c>
      <c r="C31" s="207" t="s">
        <v>110</v>
      </c>
      <c r="D31" s="150">
        <v>121.32644999999999</v>
      </c>
      <c r="E31" s="464"/>
      <c r="F31" s="461"/>
      <c r="G31" s="462"/>
      <c r="H31" s="459"/>
      <c r="I31" s="462"/>
      <c r="J31" s="459"/>
      <c r="K31" s="462"/>
      <c r="L31" s="459"/>
      <c r="M31" s="459"/>
      <c r="N31" s="459"/>
      <c r="O31" s="72"/>
    </row>
    <row r="32" spans="1:17" ht="38.25" x14ac:dyDescent="0.2">
      <c r="A32" s="152" t="s">
        <v>187</v>
      </c>
      <c r="B32" s="155" t="s">
        <v>276</v>
      </c>
      <c r="C32" s="207" t="s">
        <v>113</v>
      </c>
      <c r="D32" s="150">
        <v>52.4</v>
      </c>
      <c r="E32" s="86"/>
      <c r="F32" s="87"/>
      <c r="G32" s="289"/>
      <c r="H32" s="87"/>
      <c r="I32" s="88"/>
      <c r="J32" s="72"/>
      <c r="K32" s="289"/>
      <c r="L32" s="72"/>
      <c r="M32" s="72"/>
      <c r="N32" s="72"/>
      <c r="O32" s="72"/>
    </row>
    <row r="33" spans="1:15" ht="51" x14ac:dyDescent="0.2">
      <c r="A33" s="152" t="s">
        <v>188</v>
      </c>
      <c r="B33" s="159" t="s">
        <v>277</v>
      </c>
      <c r="C33" s="207" t="s">
        <v>127</v>
      </c>
      <c r="D33" s="150">
        <v>52.4</v>
      </c>
      <c r="E33" s="86"/>
      <c r="F33" s="87"/>
      <c r="G33" s="289"/>
      <c r="H33" s="87"/>
      <c r="I33" s="88"/>
      <c r="J33" s="87"/>
      <c r="K33" s="289"/>
      <c r="L33" s="72"/>
      <c r="M33" s="72"/>
      <c r="N33" s="72"/>
      <c r="O33" s="72"/>
    </row>
    <row r="34" spans="1:15" ht="25.5" x14ac:dyDescent="0.2">
      <c r="A34" s="152" t="s">
        <v>189</v>
      </c>
      <c r="B34" s="155" t="s">
        <v>126</v>
      </c>
      <c r="C34" s="207" t="s">
        <v>127</v>
      </c>
      <c r="D34" s="150">
        <v>50.099999999999994</v>
      </c>
      <c r="E34" s="292"/>
      <c r="F34" s="87"/>
      <c r="G34" s="289"/>
      <c r="H34" s="72"/>
      <c r="I34" s="289"/>
      <c r="J34" s="72"/>
      <c r="K34" s="289"/>
      <c r="L34" s="72"/>
      <c r="M34" s="72"/>
      <c r="N34" s="72"/>
      <c r="O34" s="72"/>
    </row>
    <row r="35" spans="1:15" ht="51" x14ac:dyDescent="0.2">
      <c r="A35" s="152" t="s">
        <v>190</v>
      </c>
      <c r="B35" s="159" t="s">
        <v>573</v>
      </c>
      <c r="C35" s="207" t="s">
        <v>113</v>
      </c>
      <c r="D35" s="150">
        <v>50.099999999999994</v>
      </c>
      <c r="E35" s="86"/>
      <c r="F35" s="87"/>
      <c r="G35" s="289"/>
      <c r="H35" s="87"/>
      <c r="I35" s="88"/>
      <c r="J35" s="87"/>
      <c r="K35" s="289"/>
      <c r="L35" s="72"/>
      <c r="M35" s="72"/>
      <c r="N35" s="72"/>
      <c r="O35" s="72"/>
    </row>
    <row r="36" spans="1:15" ht="38.25" x14ac:dyDescent="0.2">
      <c r="A36" s="152" t="s">
        <v>191</v>
      </c>
      <c r="B36" s="155" t="s">
        <v>118</v>
      </c>
      <c r="C36" s="207" t="s">
        <v>108</v>
      </c>
      <c r="D36" s="150">
        <v>52.28</v>
      </c>
      <c r="E36" s="292"/>
      <c r="F36" s="87"/>
      <c r="G36" s="289"/>
      <c r="H36" s="72"/>
      <c r="I36" s="289"/>
      <c r="J36" s="72"/>
      <c r="K36" s="289"/>
      <c r="L36" s="72"/>
      <c r="M36" s="72"/>
      <c r="N36" s="72"/>
      <c r="O36" s="72"/>
    </row>
    <row r="37" spans="1:15" ht="25.5" x14ac:dyDescent="0.2">
      <c r="A37" s="152" t="s">
        <v>192</v>
      </c>
      <c r="B37" s="155" t="s">
        <v>119</v>
      </c>
      <c r="C37" s="207" t="s">
        <v>110</v>
      </c>
      <c r="D37" s="150">
        <v>14.861249999999998</v>
      </c>
      <c r="E37" s="291"/>
      <c r="F37" s="87"/>
      <c r="G37" s="289"/>
      <c r="H37" s="72"/>
      <c r="I37" s="289"/>
      <c r="J37" s="72"/>
      <c r="K37" s="289"/>
      <c r="L37" s="72"/>
      <c r="M37" s="72"/>
      <c r="N37" s="72"/>
      <c r="O37" s="72"/>
    </row>
    <row r="38" spans="1:15" ht="14.25" x14ac:dyDescent="0.2">
      <c r="A38" s="152" t="s">
        <v>310</v>
      </c>
      <c r="B38" s="155" t="s">
        <v>120</v>
      </c>
      <c r="C38" s="207" t="s">
        <v>110</v>
      </c>
      <c r="D38" s="150">
        <v>29.722499999999997</v>
      </c>
      <c r="E38" s="291"/>
      <c r="F38" s="87"/>
      <c r="G38" s="289"/>
      <c r="H38" s="72"/>
      <c r="I38" s="289"/>
      <c r="J38" s="72"/>
      <c r="K38" s="289"/>
      <c r="L38" s="72"/>
      <c r="M38" s="72"/>
      <c r="N38" s="72"/>
      <c r="O38" s="72"/>
    </row>
    <row r="39" spans="1:15" ht="51" x14ac:dyDescent="0.2">
      <c r="A39" s="152" t="s">
        <v>311</v>
      </c>
      <c r="B39" s="208" t="s">
        <v>121</v>
      </c>
      <c r="C39" s="207" t="s">
        <v>110</v>
      </c>
      <c r="D39" s="150">
        <v>3.1439999999999997</v>
      </c>
      <c r="E39" s="292"/>
      <c r="F39" s="72"/>
      <c r="G39" s="289"/>
      <c r="H39" s="72"/>
      <c r="I39" s="289"/>
      <c r="J39" s="72"/>
      <c r="K39" s="289"/>
      <c r="L39" s="72"/>
      <c r="M39" s="72"/>
      <c r="N39" s="72"/>
      <c r="O39" s="72"/>
    </row>
    <row r="40" spans="1:15" s="116" customFormat="1" ht="25.5" x14ac:dyDescent="0.2">
      <c r="A40" s="139">
        <v>2</v>
      </c>
      <c r="B40" s="145" t="s">
        <v>128</v>
      </c>
      <c r="C40" s="158"/>
      <c r="D40" s="146"/>
      <c r="E40" s="140"/>
      <c r="F40" s="141"/>
      <c r="G40" s="142"/>
      <c r="H40" s="143"/>
      <c r="I40" s="142"/>
      <c r="J40" s="143"/>
      <c r="K40" s="142"/>
      <c r="L40" s="143"/>
      <c r="M40" s="142"/>
      <c r="N40" s="143"/>
      <c r="O40" s="144"/>
    </row>
    <row r="41" spans="1:15" s="126" customFormat="1" ht="51" x14ac:dyDescent="0.2">
      <c r="A41" s="119" t="s">
        <v>193</v>
      </c>
      <c r="B41" s="179" t="s">
        <v>263</v>
      </c>
      <c r="C41" s="160" t="s">
        <v>108</v>
      </c>
      <c r="D41" s="153">
        <v>65.84</v>
      </c>
      <c r="E41" s="292"/>
      <c r="F41" s="72"/>
      <c r="G41" s="289"/>
      <c r="H41" s="87"/>
      <c r="I41" s="289"/>
      <c r="J41" s="87"/>
      <c r="K41" s="289"/>
      <c r="L41" s="72"/>
      <c r="M41" s="72"/>
      <c r="N41" s="72"/>
      <c r="O41" s="72"/>
    </row>
    <row r="42" spans="1:15" s="126" customFormat="1" ht="51" x14ac:dyDescent="0.2">
      <c r="A42" s="119" t="s">
        <v>194</v>
      </c>
      <c r="B42" s="179" t="s">
        <v>264</v>
      </c>
      <c r="C42" s="160" t="s">
        <v>108</v>
      </c>
      <c r="D42" s="153">
        <v>97.78</v>
      </c>
      <c r="E42" s="292"/>
      <c r="F42" s="72"/>
      <c r="G42" s="289"/>
      <c r="H42" s="87"/>
      <c r="I42" s="289"/>
      <c r="J42" s="87"/>
      <c r="K42" s="289"/>
      <c r="L42" s="72"/>
      <c r="M42" s="72"/>
      <c r="N42" s="72"/>
      <c r="O42" s="72"/>
    </row>
    <row r="43" spans="1:15" s="126" customFormat="1" ht="51" x14ac:dyDescent="0.2">
      <c r="A43" s="119" t="s">
        <v>195</v>
      </c>
      <c r="B43" s="179" t="s">
        <v>265</v>
      </c>
      <c r="C43" s="160" t="s">
        <v>108</v>
      </c>
      <c r="D43" s="153">
        <v>39.35</v>
      </c>
      <c r="E43" s="292"/>
      <c r="F43" s="72"/>
      <c r="G43" s="289"/>
      <c r="H43" s="87"/>
      <c r="I43" s="289"/>
      <c r="J43" s="87"/>
      <c r="K43" s="289"/>
      <c r="L43" s="72"/>
      <c r="M43" s="72"/>
      <c r="N43" s="72"/>
      <c r="O43" s="72"/>
    </row>
    <row r="44" spans="1:15" s="126" customFormat="1" ht="51" x14ac:dyDescent="0.2">
      <c r="A44" s="119" t="s">
        <v>196</v>
      </c>
      <c r="B44" s="179" t="s">
        <v>268</v>
      </c>
      <c r="C44" s="160" t="s">
        <v>108</v>
      </c>
      <c r="D44" s="153">
        <v>8.07</v>
      </c>
      <c r="E44" s="292"/>
      <c r="F44" s="72"/>
      <c r="G44" s="289"/>
      <c r="H44" s="87"/>
      <c r="I44" s="289"/>
      <c r="J44" s="87"/>
      <c r="K44" s="289"/>
      <c r="L44" s="72"/>
      <c r="M44" s="72"/>
      <c r="N44" s="72"/>
      <c r="O44" s="72"/>
    </row>
    <row r="45" spans="1:15" s="126" customFormat="1" ht="51" x14ac:dyDescent="0.2">
      <c r="A45" s="119" t="s">
        <v>197</v>
      </c>
      <c r="B45" s="179" t="s">
        <v>269</v>
      </c>
      <c r="C45" s="160" t="s">
        <v>108</v>
      </c>
      <c r="D45" s="153">
        <v>38.24</v>
      </c>
      <c r="E45" s="292"/>
      <c r="F45" s="72"/>
      <c r="G45" s="289"/>
      <c r="H45" s="87"/>
      <c r="I45" s="289"/>
      <c r="J45" s="87"/>
      <c r="K45" s="289"/>
      <c r="L45" s="72"/>
      <c r="M45" s="72"/>
      <c r="N45" s="72"/>
      <c r="O45" s="72"/>
    </row>
    <row r="46" spans="1:15" s="126" customFormat="1" ht="51" x14ac:dyDescent="0.2">
      <c r="A46" s="119" t="s">
        <v>198</v>
      </c>
      <c r="B46" s="179" t="s">
        <v>342</v>
      </c>
      <c r="C46" s="160" t="s">
        <v>108</v>
      </c>
      <c r="D46" s="153">
        <v>14.04</v>
      </c>
      <c r="E46" s="292"/>
      <c r="F46" s="72"/>
      <c r="G46" s="289"/>
      <c r="H46" s="87"/>
      <c r="I46" s="289"/>
      <c r="J46" s="87"/>
      <c r="K46" s="289"/>
      <c r="L46" s="72"/>
      <c r="M46" s="72"/>
      <c r="N46" s="72"/>
      <c r="O46" s="72"/>
    </row>
    <row r="47" spans="1:15" s="126" customFormat="1" ht="51" x14ac:dyDescent="0.2">
      <c r="A47" s="119" t="s">
        <v>199</v>
      </c>
      <c r="B47" s="179" t="s">
        <v>390</v>
      </c>
      <c r="C47" s="160" t="s">
        <v>108</v>
      </c>
      <c r="D47" s="153">
        <v>5.7</v>
      </c>
      <c r="E47" s="292"/>
      <c r="F47" s="72"/>
      <c r="G47" s="289"/>
      <c r="H47" s="87"/>
      <c r="I47" s="289"/>
      <c r="J47" s="87"/>
      <c r="K47" s="289"/>
      <c r="L47" s="72"/>
      <c r="M47" s="72"/>
      <c r="N47" s="72"/>
      <c r="O47" s="72"/>
    </row>
    <row r="48" spans="1:15" s="126" customFormat="1" ht="38.25" x14ac:dyDescent="0.2">
      <c r="A48" s="119" t="s">
        <v>200</v>
      </c>
      <c r="B48" s="164" t="s">
        <v>142</v>
      </c>
      <c r="C48" s="160" t="s">
        <v>26</v>
      </c>
      <c r="D48" s="162">
        <v>2</v>
      </c>
      <c r="E48" s="292"/>
      <c r="F48" s="72"/>
      <c r="G48" s="289"/>
      <c r="H48" s="87"/>
      <c r="I48" s="289"/>
      <c r="J48" s="87"/>
      <c r="K48" s="289"/>
      <c r="L48" s="72"/>
      <c r="M48" s="72"/>
      <c r="N48" s="72"/>
      <c r="O48" s="72"/>
    </row>
    <row r="49" spans="1:15" s="126" customFormat="1" ht="38.25" x14ac:dyDescent="0.2">
      <c r="A49" s="119" t="s">
        <v>201</v>
      </c>
      <c r="B49" s="164" t="s">
        <v>270</v>
      </c>
      <c r="C49" s="160" t="s">
        <v>26</v>
      </c>
      <c r="D49" s="162">
        <v>5</v>
      </c>
      <c r="E49" s="292"/>
      <c r="F49" s="72"/>
      <c r="G49" s="289"/>
      <c r="H49" s="87"/>
      <c r="I49" s="289"/>
      <c r="J49" s="87"/>
      <c r="K49" s="289"/>
      <c r="L49" s="72"/>
      <c r="M49" s="72"/>
      <c r="N49" s="72"/>
      <c r="O49" s="72"/>
    </row>
    <row r="50" spans="1:15" s="126" customFormat="1" ht="38.25" x14ac:dyDescent="0.2">
      <c r="A50" s="119" t="s">
        <v>202</v>
      </c>
      <c r="B50" s="164" t="s">
        <v>143</v>
      </c>
      <c r="C50" s="160" t="s">
        <v>26</v>
      </c>
      <c r="D50" s="162">
        <v>1</v>
      </c>
      <c r="E50" s="292"/>
      <c r="F50" s="72"/>
      <c r="G50" s="289"/>
      <c r="H50" s="72"/>
      <c r="I50" s="289"/>
      <c r="J50" s="72"/>
      <c r="K50" s="289"/>
      <c r="L50" s="72"/>
      <c r="M50" s="289"/>
      <c r="N50" s="72"/>
      <c r="O50" s="72"/>
    </row>
    <row r="51" spans="1:15" s="126" customFormat="1" ht="25.5" x14ac:dyDescent="0.2">
      <c r="A51" s="119" t="s">
        <v>203</v>
      </c>
      <c r="B51" s="161" t="s">
        <v>220</v>
      </c>
      <c r="C51" s="160" t="s">
        <v>147</v>
      </c>
      <c r="D51" s="162">
        <v>3</v>
      </c>
      <c r="E51" s="292"/>
      <c r="F51" s="72"/>
      <c r="G51" s="289"/>
      <c r="H51" s="87"/>
      <c r="I51" s="289"/>
      <c r="J51" s="87"/>
      <c r="K51" s="289"/>
      <c r="L51" s="72"/>
      <c r="M51" s="72"/>
      <c r="N51" s="72"/>
      <c r="O51" s="72"/>
    </row>
    <row r="52" spans="1:15" s="126" customFormat="1" ht="25.5" x14ac:dyDescent="0.2">
      <c r="A52" s="119" t="s">
        <v>204</v>
      </c>
      <c r="B52" s="161" t="s">
        <v>221</v>
      </c>
      <c r="C52" s="160" t="s">
        <v>147</v>
      </c>
      <c r="D52" s="162">
        <v>2</v>
      </c>
      <c r="E52" s="292"/>
      <c r="F52" s="72"/>
      <c r="G52" s="289"/>
      <c r="H52" s="87"/>
      <c r="I52" s="289"/>
      <c r="J52" s="87"/>
      <c r="K52" s="289"/>
      <c r="L52" s="72"/>
      <c r="M52" s="72"/>
      <c r="N52" s="72"/>
      <c r="O52" s="72"/>
    </row>
    <row r="53" spans="1:15" s="126" customFormat="1" ht="25.5" x14ac:dyDescent="0.2">
      <c r="A53" s="119" t="s">
        <v>205</v>
      </c>
      <c r="B53" s="161" t="s">
        <v>222</v>
      </c>
      <c r="C53" s="160" t="s">
        <v>147</v>
      </c>
      <c r="D53" s="162">
        <v>11</v>
      </c>
      <c r="E53" s="292"/>
      <c r="F53" s="72"/>
      <c r="G53" s="289"/>
      <c r="H53" s="87"/>
      <c r="I53" s="289"/>
      <c r="J53" s="87"/>
      <c r="K53" s="289"/>
      <c r="L53" s="72"/>
      <c r="M53" s="72"/>
      <c r="N53" s="72"/>
      <c r="O53" s="72"/>
    </row>
    <row r="54" spans="1:15" s="192" customFormat="1" x14ac:dyDescent="0.2">
      <c r="A54" s="184" t="s">
        <v>206</v>
      </c>
      <c r="B54" s="223" t="s">
        <v>223</v>
      </c>
      <c r="C54" s="233"/>
      <c r="D54" s="268"/>
      <c r="E54" s="188"/>
      <c r="F54" s="189"/>
      <c r="G54" s="190"/>
      <c r="H54" s="191"/>
      <c r="I54" s="190"/>
      <c r="J54" s="191"/>
      <c r="K54" s="190"/>
      <c r="L54" s="191"/>
      <c r="M54" s="190"/>
      <c r="N54" s="191"/>
      <c r="O54" s="189"/>
    </row>
    <row r="55" spans="1:15" s="126" customFormat="1" x14ac:dyDescent="0.2">
      <c r="A55" s="119" t="s">
        <v>353</v>
      </c>
      <c r="B55" s="161" t="s">
        <v>228</v>
      </c>
      <c r="C55" s="160" t="s">
        <v>147</v>
      </c>
      <c r="D55" s="162">
        <v>1</v>
      </c>
      <c r="E55" s="237"/>
      <c r="F55" s="183"/>
      <c r="G55" s="183"/>
      <c r="H55" s="293"/>
      <c r="I55" s="183"/>
      <c r="J55" s="293"/>
      <c r="K55" s="293"/>
      <c r="L55" s="293"/>
      <c r="M55" s="293"/>
      <c r="N55" s="293"/>
      <c r="O55" s="293"/>
    </row>
    <row r="56" spans="1:15" s="126" customFormat="1" x14ac:dyDescent="0.2">
      <c r="A56" s="119" t="s">
        <v>354</v>
      </c>
      <c r="B56" s="161" t="s">
        <v>363</v>
      </c>
      <c r="C56" s="160" t="s">
        <v>147</v>
      </c>
      <c r="D56" s="162">
        <v>1</v>
      </c>
      <c r="E56" s="237"/>
      <c r="F56" s="183"/>
      <c r="G56" s="183"/>
      <c r="H56" s="293"/>
      <c r="I56" s="183"/>
      <c r="J56" s="293"/>
      <c r="K56" s="293"/>
      <c r="L56" s="293"/>
      <c r="M56" s="293"/>
      <c r="N56" s="293"/>
      <c r="O56" s="293"/>
    </row>
    <row r="57" spans="1:15" s="126" customFormat="1" x14ac:dyDescent="0.2">
      <c r="A57" s="119" t="s">
        <v>355</v>
      </c>
      <c r="B57" s="161" t="s">
        <v>230</v>
      </c>
      <c r="C57" s="160" t="s">
        <v>108</v>
      </c>
      <c r="D57" s="162">
        <v>3</v>
      </c>
      <c r="E57" s="290"/>
      <c r="F57" s="183"/>
      <c r="G57" s="183"/>
      <c r="H57" s="293"/>
      <c r="I57" s="183"/>
      <c r="J57" s="183"/>
      <c r="K57" s="183"/>
      <c r="L57" s="183"/>
      <c r="M57" s="293"/>
      <c r="N57" s="183"/>
      <c r="O57" s="183"/>
    </row>
    <row r="58" spans="1:15" s="126" customFormat="1" x14ac:dyDescent="0.2">
      <c r="A58" s="119" t="s">
        <v>356</v>
      </c>
      <c r="B58" s="161" t="s">
        <v>227</v>
      </c>
      <c r="C58" s="160" t="s">
        <v>147</v>
      </c>
      <c r="D58" s="162">
        <v>10</v>
      </c>
      <c r="E58" s="290"/>
      <c r="F58" s="183"/>
      <c r="G58" s="183"/>
      <c r="H58" s="293"/>
      <c r="I58" s="183"/>
      <c r="J58" s="183"/>
      <c r="K58" s="183"/>
      <c r="L58" s="183"/>
      <c r="M58" s="183"/>
      <c r="N58" s="183"/>
      <c r="O58" s="183"/>
    </row>
    <row r="59" spans="1:15" s="126" customFormat="1" x14ac:dyDescent="0.2">
      <c r="A59" s="119" t="s">
        <v>207</v>
      </c>
      <c r="B59" s="164" t="s">
        <v>146</v>
      </c>
      <c r="C59" s="160" t="s">
        <v>147</v>
      </c>
      <c r="D59" s="165">
        <v>8</v>
      </c>
      <c r="E59" s="292"/>
      <c r="F59" s="183"/>
      <c r="G59" s="289"/>
      <c r="H59" s="72"/>
      <c r="I59" s="289"/>
      <c r="J59" s="87"/>
      <c r="K59" s="289"/>
      <c r="L59" s="72"/>
      <c r="M59" s="72"/>
      <c r="N59" s="72"/>
      <c r="O59" s="72"/>
    </row>
    <row r="60" spans="1:15" s="126" customFormat="1" ht="25.5" x14ac:dyDescent="0.2">
      <c r="A60" s="119" t="s">
        <v>208</v>
      </c>
      <c r="B60" s="155" t="s">
        <v>148</v>
      </c>
      <c r="C60" s="166" t="s">
        <v>147</v>
      </c>
      <c r="D60" s="163">
        <v>11</v>
      </c>
      <c r="E60" s="292"/>
      <c r="F60" s="183"/>
      <c r="G60" s="289"/>
      <c r="H60" s="72"/>
      <c r="I60" s="289"/>
      <c r="J60" s="87"/>
      <c r="K60" s="289"/>
      <c r="L60" s="72"/>
      <c r="M60" s="72"/>
      <c r="N60" s="72"/>
      <c r="O60" s="72"/>
    </row>
    <row r="61" spans="1:15" s="126" customFormat="1" x14ac:dyDescent="0.2">
      <c r="A61" s="119" t="s">
        <v>209</v>
      </c>
      <c r="B61" s="155" t="s">
        <v>149</v>
      </c>
      <c r="C61" s="166" t="s">
        <v>147</v>
      </c>
      <c r="D61" s="163">
        <v>11</v>
      </c>
      <c r="E61" s="86"/>
      <c r="F61" s="183"/>
      <c r="G61" s="289"/>
      <c r="H61" s="87"/>
      <c r="I61" s="88"/>
      <c r="J61" s="87"/>
      <c r="K61" s="289"/>
      <c r="L61" s="72"/>
      <c r="M61" s="72"/>
      <c r="N61" s="72"/>
      <c r="O61" s="72"/>
    </row>
    <row r="62" spans="1:15" s="126" customFormat="1" x14ac:dyDescent="0.2">
      <c r="A62" s="119" t="s">
        <v>210</v>
      </c>
      <c r="B62" s="167" t="s">
        <v>150</v>
      </c>
      <c r="C62" s="166" t="s">
        <v>108</v>
      </c>
      <c r="D62" s="153">
        <v>269.02</v>
      </c>
      <c r="E62" s="292"/>
      <c r="F62" s="183"/>
      <c r="G62" s="289"/>
      <c r="H62" s="87"/>
      <c r="I62" s="289"/>
      <c r="J62" s="87"/>
      <c r="K62" s="289"/>
      <c r="L62" s="72"/>
      <c r="M62" s="72"/>
      <c r="N62" s="72"/>
      <c r="O62" s="72"/>
    </row>
    <row r="63" spans="1:15" s="126" customFormat="1" x14ac:dyDescent="0.2">
      <c r="A63" s="119" t="s">
        <v>211</v>
      </c>
      <c r="B63" s="155" t="s">
        <v>151</v>
      </c>
      <c r="C63" s="166" t="s">
        <v>108</v>
      </c>
      <c r="D63" s="153">
        <v>202.97</v>
      </c>
      <c r="E63" s="291"/>
      <c r="F63" s="183"/>
      <c r="G63" s="289"/>
      <c r="H63" s="87"/>
      <c r="I63" s="289"/>
      <c r="J63" s="87"/>
      <c r="K63" s="289"/>
      <c r="L63" s="72"/>
      <c r="M63" s="72"/>
      <c r="N63" s="72"/>
      <c r="O63" s="72"/>
    </row>
    <row r="64" spans="1:15" s="126" customFormat="1" x14ac:dyDescent="0.2">
      <c r="A64" s="119" t="s">
        <v>212</v>
      </c>
      <c r="B64" s="155" t="s">
        <v>152</v>
      </c>
      <c r="C64" s="166" t="s">
        <v>108</v>
      </c>
      <c r="D64" s="153">
        <v>202.97</v>
      </c>
      <c r="E64" s="292"/>
      <c r="F64" s="183"/>
      <c r="G64" s="289"/>
      <c r="H64" s="87"/>
      <c r="I64" s="289"/>
      <c r="J64" s="87"/>
      <c r="K64" s="289"/>
      <c r="L64" s="72"/>
      <c r="M64" s="72"/>
      <c r="N64" s="72"/>
      <c r="O64" s="72"/>
    </row>
    <row r="65" spans="1:15" s="126" customFormat="1" ht="76.5" x14ac:dyDescent="0.2">
      <c r="A65" s="119" t="s">
        <v>213</v>
      </c>
      <c r="B65" s="155" t="s">
        <v>670</v>
      </c>
      <c r="C65" s="166" t="s">
        <v>147</v>
      </c>
      <c r="D65" s="163">
        <v>18</v>
      </c>
      <c r="E65" s="292"/>
      <c r="F65" s="183"/>
      <c r="G65" s="289"/>
      <c r="H65" s="72"/>
      <c r="I65" s="289"/>
      <c r="J65" s="87"/>
      <c r="K65" s="289"/>
      <c r="L65" s="72"/>
      <c r="M65" s="72"/>
      <c r="N65" s="72"/>
      <c r="O65" s="72"/>
    </row>
    <row r="66" spans="1:15" s="126" customFormat="1" ht="51" x14ac:dyDescent="0.2">
      <c r="A66" s="119" t="s">
        <v>214</v>
      </c>
      <c r="B66" s="148" t="s">
        <v>153</v>
      </c>
      <c r="C66" s="166" t="s">
        <v>147</v>
      </c>
      <c r="D66" s="163">
        <v>2</v>
      </c>
      <c r="E66" s="292"/>
      <c r="F66" s="183"/>
      <c r="G66" s="289"/>
      <c r="H66" s="72"/>
      <c r="I66" s="289"/>
      <c r="J66" s="87"/>
      <c r="K66" s="289"/>
      <c r="L66" s="72"/>
      <c r="M66" s="72"/>
      <c r="N66" s="72"/>
      <c r="O66" s="72"/>
    </row>
    <row r="67" spans="1:15" s="126" customFormat="1" ht="38.25" x14ac:dyDescent="0.2">
      <c r="A67" s="119" t="s">
        <v>215</v>
      </c>
      <c r="B67" s="155" t="s">
        <v>154</v>
      </c>
      <c r="C67" s="166" t="s">
        <v>155</v>
      </c>
      <c r="D67" s="163">
        <v>4</v>
      </c>
      <c r="E67" s="291"/>
      <c r="F67" s="183"/>
      <c r="G67" s="289"/>
      <c r="H67" s="87"/>
      <c r="I67" s="289"/>
      <c r="J67" s="87"/>
      <c r="K67" s="289"/>
      <c r="L67" s="72"/>
      <c r="M67" s="72"/>
      <c r="N67" s="72"/>
      <c r="O67" s="72"/>
    </row>
    <row r="68" spans="1:15" s="71" customFormat="1" x14ac:dyDescent="0.2">
      <c r="A68" s="219"/>
      <c r="B68" s="220"/>
      <c r="C68" s="221"/>
      <c r="D68" s="222"/>
      <c r="E68" s="68"/>
      <c r="F68" s="69"/>
      <c r="G68" s="70"/>
      <c r="H68" s="69"/>
      <c r="I68" s="70"/>
      <c r="J68" s="69"/>
      <c r="K68" s="70"/>
      <c r="L68" s="69"/>
      <c r="M68" s="70"/>
      <c r="N68" s="69"/>
      <c r="O68" s="69"/>
    </row>
    <row r="69" spans="1:15" s="42" customFormat="1" x14ac:dyDescent="0.2">
      <c r="A69" s="43"/>
      <c r="B69" s="23" t="s">
        <v>0</v>
      </c>
      <c r="C69" s="44"/>
      <c r="D69" s="43"/>
      <c r="E69" s="45"/>
      <c r="F69" s="46"/>
      <c r="G69" s="48"/>
      <c r="H69" s="47"/>
      <c r="I69" s="48"/>
      <c r="J69" s="47"/>
      <c r="K69" s="48"/>
      <c r="L69" s="47"/>
      <c r="M69" s="48"/>
      <c r="N69" s="47"/>
      <c r="O69" s="73"/>
    </row>
    <row r="70" spans="1:15" x14ac:dyDescent="0.2">
      <c r="J70" s="15" t="s">
        <v>723</v>
      </c>
      <c r="K70" s="14"/>
      <c r="L70" s="14"/>
      <c r="M70" s="14"/>
      <c r="N70" s="14"/>
      <c r="O70" s="49"/>
    </row>
    <row r="71" spans="1:15" x14ac:dyDescent="0.2">
      <c r="J71" s="15" t="s">
        <v>19</v>
      </c>
      <c r="K71" s="50"/>
      <c r="L71" s="50"/>
      <c r="M71" s="50"/>
      <c r="N71" s="50"/>
      <c r="O71" s="51"/>
    </row>
    <row r="72" spans="1:15" x14ac:dyDescent="0.2">
      <c r="J72" s="15"/>
      <c r="K72" s="74"/>
      <c r="L72" s="74"/>
      <c r="M72" s="74"/>
      <c r="N72" s="74"/>
      <c r="O72" s="75"/>
    </row>
    <row r="73" spans="1:15" x14ac:dyDescent="0.2">
      <c r="B73" s="52" t="s">
        <v>24</v>
      </c>
      <c r="E73" s="53"/>
    </row>
    <row r="74" spans="1:15" x14ac:dyDescent="0.2">
      <c r="E74" s="53" t="s">
        <v>726</v>
      </c>
    </row>
    <row r="75" spans="1:15" x14ac:dyDescent="0.2">
      <c r="B75" s="52" t="s">
        <v>25</v>
      </c>
      <c r="E75" s="53"/>
    </row>
    <row r="76" spans="1:15" x14ac:dyDescent="0.2">
      <c r="E76"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1-11&amp;"Arial,Bold"&amp;USADZĪVES KANALIZĀCIJA K1 SMILŠU IELĀ.</oddHeader>
    <oddFooter>&amp;C&amp;8&amp;P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4"/>
  <sheetViews>
    <sheetView topLeftCell="A40" workbookViewId="0">
      <selection activeCell="E54" sqref="E54"/>
    </sheetView>
  </sheetViews>
  <sheetFormatPr defaultColWidth="9.140625" defaultRowHeight="12.75" x14ac:dyDescent="0.2"/>
  <cols>
    <col min="1" max="1" width="7" style="3" customWidth="1"/>
    <col min="2" max="2" width="40.4257812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4"/>
      <c r="F10" s="136"/>
      <c r="G10" s="137"/>
      <c r="H10" s="136"/>
      <c r="I10" s="137"/>
      <c r="J10" s="136"/>
      <c r="K10" s="137"/>
      <c r="L10" s="136"/>
      <c r="M10" s="137"/>
      <c r="N10" s="136"/>
      <c r="O10" s="136"/>
    </row>
    <row r="11" spans="1:17" s="89" customFormat="1" ht="25.5" x14ac:dyDescent="0.2">
      <c r="A11" s="152" t="s">
        <v>167</v>
      </c>
      <c r="B11" s="155" t="s">
        <v>684</v>
      </c>
      <c r="C11" s="207" t="s">
        <v>108</v>
      </c>
      <c r="D11" s="216">
        <f>D33</f>
        <v>20.260000000000002</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D34</f>
        <v>15.94</v>
      </c>
      <c r="E12" s="86"/>
      <c r="F12" s="87"/>
      <c r="G12" s="289"/>
      <c r="H12" s="87"/>
      <c r="I12" s="88"/>
      <c r="J12" s="87"/>
      <c r="K12" s="289"/>
      <c r="L12" s="72"/>
      <c r="M12" s="72"/>
      <c r="N12" s="72"/>
      <c r="O12" s="72"/>
      <c r="Q12" s="307"/>
    </row>
    <row r="13" spans="1:17" s="89" customFormat="1" ht="25.5" x14ac:dyDescent="0.2">
      <c r="A13" s="152" t="s">
        <v>169</v>
      </c>
      <c r="B13" s="148" t="s">
        <v>109</v>
      </c>
      <c r="C13" s="149" t="s">
        <v>110</v>
      </c>
      <c r="D13" s="239">
        <v>122.36499999999999</v>
      </c>
      <c r="E13" s="469"/>
      <c r="F13" s="467"/>
      <c r="G13" s="468"/>
      <c r="H13" s="466"/>
      <c r="I13" s="468"/>
      <c r="J13" s="465"/>
      <c r="K13" s="468"/>
      <c r="L13" s="465"/>
      <c r="M13" s="465"/>
      <c r="N13" s="465"/>
      <c r="O13" s="72"/>
    </row>
    <row r="14" spans="1:17" s="89" customFormat="1" ht="63.75" x14ac:dyDescent="0.2">
      <c r="A14" s="152" t="s">
        <v>170</v>
      </c>
      <c r="B14" s="148" t="s">
        <v>111</v>
      </c>
      <c r="C14" s="149" t="s">
        <v>110</v>
      </c>
      <c r="D14" s="239">
        <v>52.535199999999989</v>
      </c>
      <c r="E14" s="470"/>
      <c r="F14" s="467"/>
      <c r="G14" s="468"/>
      <c r="H14" s="465"/>
      <c r="I14" s="468"/>
      <c r="J14" s="465"/>
      <c r="K14" s="468"/>
      <c r="L14" s="465"/>
      <c r="M14" s="465"/>
      <c r="N14" s="465"/>
      <c r="O14" s="72"/>
    </row>
    <row r="15" spans="1:17" s="89" customFormat="1" ht="38.25" x14ac:dyDescent="0.2">
      <c r="A15" s="152" t="s">
        <v>171</v>
      </c>
      <c r="B15" s="148" t="s">
        <v>112</v>
      </c>
      <c r="C15" s="149" t="s">
        <v>113</v>
      </c>
      <c r="D15" s="239">
        <v>90.5</v>
      </c>
      <c r="E15" s="86"/>
      <c r="F15" s="87"/>
      <c r="G15" s="289"/>
      <c r="H15" s="87"/>
      <c r="I15" s="88"/>
      <c r="J15" s="72"/>
      <c r="K15" s="289"/>
      <c r="L15" s="72"/>
      <c r="M15" s="72"/>
      <c r="N15" s="72"/>
      <c r="O15" s="72"/>
    </row>
    <row r="16" spans="1:17" s="89" customFormat="1" ht="63.75" x14ac:dyDescent="0.2">
      <c r="A16" s="152" t="s">
        <v>172</v>
      </c>
      <c r="B16" s="151" t="s">
        <v>114</v>
      </c>
      <c r="C16" s="149" t="s">
        <v>113</v>
      </c>
      <c r="D16" s="239">
        <v>90.5</v>
      </c>
      <c r="E16" s="86"/>
      <c r="F16" s="87"/>
      <c r="G16" s="289"/>
      <c r="H16" s="87"/>
      <c r="I16" s="88"/>
      <c r="J16" s="87"/>
      <c r="K16" s="289"/>
      <c r="L16" s="72"/>
      <c r="M16" s="72"/>
      <c r="N16" s="72"/>
      <c r="O16" s="72"/>
    </row>
    <row r="17" spans="1:17" s="89" customFormat="1" ht="38.25" x14ac:dyDescent="0.2">
      <c r="A17" s="152" t="s">
        <v>173</v>
      </c>
      <c r="B17" s="148" t="s">
        <v>118</v>
      </c>
      <c r="C17" s="149" t="s">
        <v>108</v>
      </c>
      <c r="D17" s="240">
        <v>36.200000000000003</v>
      </c>
      <c r="E17" s="292"/>
      <c r="F17" s="87"/>
      <c r="G17" s="289"/>
      <c r="H17" s="72"/>
      <c r="I17" s="289"/>
      <c r="J17" s="72"/>
      <c r="K17" s="289"/>
      <c r="L17" s="72"/>
      <c r="M17" s="72"/>
      <c r="N17" s="72"/>
      <c r="O17" s="72"/>
    </row>
    <row r="18" spans="1:17" s="89" customFormat="1" ht="25.5" x14ac:dyDescent="0.2">
      <c r="A18" s="152" t="s">
        <v>174</v>
      </c>
      <c r="B18" s="148" t="s">
        <v>119</v>
      </c>
      <c r="C18" s="149" t="s">
        <v>110</v>
      </c>
      <c r="D18" s="239">
        <v>8.1449999999999996</v>
      </c>
      <c r="E18" s="291"/>
      <c r="F18" s="87"/>
      <c r="G18" s="289"/>
      <c r="H18" s="72"/>
      <c r="I18" s="289"/>
      <c r="J18" s="72"/>
      <c r="K18" s="289"/>
      <c r="L18" s="72"/>
      <c r="M18" s="72"/>
      <c r="N18" s="72"/>
      <c r="O18" s="72"/>
    </row>
    <row r="19" spans="1:17" s="89" customFormat="1" ht="14.25" x14ac:dyDescent="0.2">
      <c r="A19" s="152" t="s">
        <v>175</v>
      </c>
      <c r="B19" s="148" t="s">
        <v>120</v>
      </c>
      <c r="C19" s="149" t="s">
        <v>110</v>
      </c>
      <c r="D19" s="239">
        <v>16.29</v>
      </c>
      <c r="E19" s="291"/>
      <c r="F19" s="87"/>
      <c r="G19" s="289"/>
      <c r="H19" s="72"/>
      <c r="I19" s="289"/>
      <c r="J19" s="72"/>
      <c r="K19" s="289"/>
      <c r="L19" s="72"/>
      <c r="M19" s="72"/>
      <c r="N19" s="72"/>
      <c r="O19" s="72"/>
    </row>
    <row r="20" spans="1:17" s="89" customFormat="1" ht="51" x14ac:dyDescent="0.2">
      <c r="A20" s="152" t="s">
        <v>176</v>
      </c>
      <c r="B20" s="154" t="s">
        <v>121</v>
      </c>
      <c r="C20" s="149" t="s">
        <v>110</v>
      </c>
      <c r="D20" s="239">
        <v>5.43</v>
      </c>
      <c r="E20" s="292"/>
      <c r="F20" s="72"/>
      <c r="G20" s="289"/>
      <c r="H20" s="72"/>
      <c r="I20" s="289"/>
      <c r="J20" s="72"/>
      <c r="K20" s="289"/>
      <c r="L20" s="72"/>
      <c r="M20" s="72"/>
      <c r="N20" s="72"/>
      <c r="O20" s="72"/>
    </row>
    <row r="21" spans="1:17" x14ac:dyDescent="0.2">
      <c r="A21" s="152" t="s">
        <v>177</v>
      </c>
      <c r="B21" s="154" t="s">
        <v>122</v>
      </c>
      <c r="C21" s="149" t="s">
        <v>108</v>
      </c>
      <c r="D21" s="239">
        <v>36.200000000000003</v>
      </c>
      <c r="E21" s="85"/>
      <c r="F21" s="87"/>
      <c r="G21" s="289"/>
      <c r="H21" s="87"/>
      <c r="I21" s="289"/>
      <c r="J21" s="72"/>
      <c r="K21" s="289"/>
      <c r="L21" s="72"/>
      <c r="M21" s="72"/>
      <c r="N21" s="72"/>
      <c r="O21" s="72"/>
    </row>
    <row r="22" spans="1:17" x14ac:dyDescent="0.2">
      <c r="A22" s="18"/>
      <c r="B22" s="156" t="s">
        <v>123</v>
      </c>
      <c r="C22" s="156"/>
      <c r="D22" s="156"/>
      <c r="E22" s="18"/>
      <c r="F22" s="31"/>
      <c r="G22" s="33"/>
      <c r="H22" s="35"/>
      <c r="I22" s="33"/>
      <c r="J22" s="35"/>
      <c r="K22" s="33"/>
      <c r="L22" s="35"/>
      <c r="M22" s="33"/>
      <c r="N22" s="35"/>
      <c r="O22" s="41"/>
    </row>
    <row r="23" spans="1:17" s="89" customFormat="1" ht="25.5" x14ac:dyDescent="0.2">
      <c r="A23" s="152" t="s">
        <v>178</v>
      </c>
      <c r="B23" s="155" t="s">
        <v>684</v>
      </c>
      <c r="C23" s="207" t="s">
        <v>108</v>
      </c>
      <c r="D23" s="216">
        <f>D35</f>
        <v>1.5</v>
      </c>
      <c r="E23" s="86"/>
      <c r="F23" s="87"/>
      <c r="G23" s="289"/>
      <c r="H23" s="87"/>
      <c r="I23" s="88"/>
      <c r="J23" s="87"/>
      <c r="K23" s="289"/>
      <c r="L23" s="72"/>
      <c r="M23" s="72"/>
      <c r="N23" s="72"/>
      <c r="O23" s="72"/>
      <c r="Q23" s="307"/>
    </row>
    <row r="24" spans="1:17" ht="25.5" x14ac:dyDescent="0.2">
      <c r="A24" s="152" t="s">
        <v>179</v>
      </c>
      <c r="B24" s="148" t="s">
        <v>109</v>
      </c>
      <c r="C24" s="149" t="s">
        <v>110</v>
      </c>
      <c r="D24" s="239">
        <v>4.2749999999999995</v>
      </c>
      <c r="E24" s="475"/>
      <c r="F24" s="473"/>
      <c r="G24" s="474"/>
      <c r="H24" s="472"/>
      <c r="I24" s="474"/>
      <c r="J24" s="471"/>
      <c r="K24" s="474"/>
      <c r="L24" s="471"/>
      <c r="M24" s="471"/>
      <c r="N24" s="471"/>
      <c r="O24" s="72"/>
    </row>
    <row r="25" spans="1:17" ht="63.75" x14ac:dyDescent="0.2">
      <c r="A25" s="152" t="s">
        <v>180</v>
      </c>
      <c r="B25" s="148" t="s">
        <v>111</v>
      </c>
      <c r="C25" s="149" t="s">
        <v>110</v>
      </c>
      <c r="D25" s="239">
        <v>1.3815</v>
      </c>
      <c r="E25" s="476"/>
      <c r="F25" s="473"/>
      <c r="G25" s="474"/>
      <c r="H25" s="471"/>
      <c r="I25" s="474"/>
      <c r="J25" s="471"/>
      <c r="K25" s="474"/>
      <c r="L25" s="471"/>
      <c r="M25" s="471"/>
      <c r="N25" s="471"/>
      <c r="O25" s="72"/>
    </row>
    <row r="26" spans="1:17" ht="38.25" x14ac:dyDescent="0.2">
      <c r="A26" s="152" t="s">
        <v>181</v>
      </c>
      <c r="B26" s="148" t="s">
        <v>276</v>
      </c>
      <c r="C26" s="149" t="s">
        <v>113</v>
      </c>
      <c r="D26" s="239">
        <v>3</v>
      </c>
      <c r="E26" s="86"/>
      <c r="F26" s="87"/>
      <c r="G26" s="289"/>
      <c r="H26" s="87"/>
      <c r="I26" s="88"/>
      <c r="J26" s="72"/>
      <c r="K26" s="289"/>
      <c r="L26" s="72"/>
      <c r="M26" s="72"/>
      <c r="N26" s="72"/>
      <c r="O26" s="72"/>
    </row>
    <row r="27" spans="1:17" ht="51" x14ac:dyDescent="0.2">
      <c r="A27" s="152" t="s">
        <v>182</v>
      </c>
      <c r="B27" s="151" t="s">
        <v>277</v>
      </c>
      <c r="C27" s="149" t="s">
        <v>127</v>
      </c>
      <c r="D27" s="239">
        <v>3</v>
      </c>
      <c r="E27" s="86"/>
      <c r="F27" s="87"/>
      <c r="G27" s="289"/>
      <c r="H27" s="87"/>
      <c r="I27" s="88"/>
      <c r="J27" s="87"/>
      <c r="K27" s="289"/>
      <c r="L27" s="72"/>
      <c r="M27" s="72"/>
      <c r="N27" s="72"/>
      <c r="O27" s="72"/>
    </row>
    <row r="28" spans="1:17" ht="38.25" x14ac:dyDescent="0.2">
      <c r="A28" s="152" t="s">
        <v>183</v>
      </c>
      <c r="B28" s="148" t="s">
        <v>118</v>
      </c>
      <c r="C28" s="149" t="s">
        <v>108</v>
      </c>
      <c r="D28" s="239">
        <v>1.5</v>
      </c>
      <c r="E28" s="292"/>
      <c r="F28" s="87"/>
      <c r="G28" s="289"/>
      <c r="H28" s="72"/>
      <c r="I28" s="289"/>
      <c r="J28" s="72"/>
      <c r="K28" s="289"/>
      <c r="L28" s="72"/>
      <c r="M28" s="72"/>
      <c r="N28" s="72"/>
      <c r="O28" s="72"/>
    </row>
    <row r="29" spans="1:17" ht="25.5" x14ac:dyDescent="0.2">
      <c r="A29" s="152" t="s">
        <v>184</v>
      </c>
      <c r="B29" s="148" t="s">
        <v>119</v>
      </c>
      <c r="C29" s="149" t="s">
        <v>110</v>
      </c>
      <c r="D29" s="239">
        <v>0.33749999999999997</v>
      </c>
      <c r="E29" s="291"/>
      <c r="F29" s="87"/>
      <c r="G29" s="289"/>
      <c r="H29" s="72"/>
      <c r="I29" s="289"/>
      <c r="J29" s="72"/>
      <c r="K29" s="289"/>
      <c r="L29" s="72"/>
      <c r="M29" s="72"/>
      <c r="N29" s="72"/>
      <c r="O29" s="72"/>
    </row>
    <row r="30" spans="1:17" ht="14.25" x14ac:dyDescent="0.2">
      <c r="A30" s="152" t="s">
        <v>185</v>
      </c>
      <c r="B30" s="148" t="s">
        <v>120</v>
      </c>
      <c r="C30" s="149" t="s">
        <v>110</v>
      </c>
      <c r="D30" s="239">
        <v>0.67499999999999993</v>
      </c>
      <c r="E30" s="291"/>
      <c r="F30" s="87"/>
      <c r="G30" s="289"/>
      <c r="H30" s="72"/>
      <c r="I30" s="289"/>
      <c r="J30" s="72"/>
      <c r="K30" s="289"/>
      <c r="L30" s="72"/>
      <c r="M30" s="72"/>
      <c r="N30" s="72"/>
      <c r="O30" s="72"/>
    </row>
    <row r="31" spans="1:17" ht="51" x14ac:dyDescent="0.2">
      <c r="A31" s="152" t="s">
        <v>186</v>
      </c>
      <c r="B31" s="154" t="s">
        <v>121</v>
      </c>
      <c r="C31" s="149" t="s">
        <v>110</v>
      </c>
      <c r="D31" s="239">
        <v>0.18</v>
      </c>
      <c r="E31" s="292"/>
      <c r="F31" s="72"/>
      <c r="G31" s="289"/>
      <c r="H31" s="72"/>
      <c r="I31" s="289"/>
      <c r="J31" s="72"/>
      <c r="K31" s="289"/>
      <c r="L31" s="72"/>
      <c r="M31" s="72"/>
      <c r="N31" s="72"/>
      <c r="O31" s="72"/>
    </row>
    <row r="32" spans="1:17" s="116" customFormat="1" x14ac:dyDescent="0.2">
      <c r="A32" s="139">
        <v>2</v>
      </c>
      <c r="B32" s="145" t="s">
        <v>128</v>
      </c>
      <c r="C32" s="158"/>
      <c r="D32" s="141"/>
      <c r="E32" s="139"/>
      <c r="F32" s="141"/>
      <c r="G32" s="142"/>
      <c r="H32" s="143"/>
      <c r="I32" s="142"/>
      <c r="J32" s="143"/>
      <c r="K32" s="142"/>
      <c r="L32" s="143"/>
      <c r="M32" s="142"/>
      <c r="N32" s="143"/>
      <c r="O32" s="144"/>
    </row>
    <row r="33" spans="1:15" s="126" customFormat="1" ht="51" x14ac:dyDescent="0.2">
      <c r="A33" s="119" t="s">
        <v>193</v>
      </c>
      <c r="B33" s="159" t="s">
        <v>262</v>
      </c>
      <c r="C33" s="160" t="s">
        <v>108</v>
      </c>
      <c r="D33" s="240">
        <f>'[1]12_Akmenu'!$D$7</f>
        <v>20.260000000000002</v>
      </c>
      <c r="E33" s="292"/>
      <c r="F33" s="72"/>
      <c r="G33" s="289"/>
      <c r="H33" s="87"/>
      <c r="I33" s="289"/>
      <c r="J33" s="87"/>
      <c r="K33" s="289"/>
      <c r="L33" s="72"/>
      <c r="M33" s="72"/>
      <c r="N33" s="72"/>
      <c r="O33" s="72"/>
    </row>
    <row r="34" spans="1:15" s="126" customFormat="1" ht="51" x14ac:dyDescent="0.2">
      <c r="A34" s="119" t="s">
        <v>194</v>
      </c>
      <c r="B34" s="159" t="s">
        <v>263</v>
      </c>
      <c r="C34" s="160" t="s">
        <v>108</v>
      </c>
      <c r="D34" s="240">
        <f>'[1]12_Akmenu'!$D$8</f>
        <v>15.94</v>
      </c>
      <c r="E34" s="292"/>
      <c r="F34" s="72"/>
      <c r="G34" s="289"/>
      <c r="H34" s="87"/>
      <c r="I34" s="289"/>
      <c r="J34" s="87"/>
      <c r="K34" s="289"/>
      <c r="L34" s="72"/>
      <c r="M34" s="72"/>
      <c r="N34" s="72"/>
      <c r="O34" s="72"/>
    </row>
    <row r="35" spans="1:15" s="126" customFormat="1" ht="51" x14ac:dyDescent="0.2">
      <c r="A35" s="119" t="s">
        <v>195</v>
      </c>
      <c r="B35" s="159" t="s">
        <v>269</v>
      </c>
      <c r="C35" s="160" t="s">
        <v>108</v>
      </c>
      <c r="D35" s="240">
        <f>'[1]12_Akmenu'!$D$9</f>
        <v>1.5</v>
      </c>
      <c r="E35" s="292"/>
      <c r="F35" s="72"/>
      <c r="G35" s="289"/>
      <c r="H35" s="87"/>
      <c r="I35" s="289"/>
      <c r="J35" s="87"/>
      <c r="K35" s="289"/>
      <c r="L35" s="72"/>
      <c r="M35" s="72"/>
      <c r="N35" s="72"/>
      <c r="O35" s="72"/>
    </row>
    <row r="36" spans="1:15" s="126" customFormat="1" ht="38.25" x14ac:dyDescent="0.2">
      <c r="A36" s="119" t="s">
        <v>196</v>
      </c>
      <c r="B36" s="161" t="s">
        <v>141</v>
      </c>
      <c r="C36" s="160" t="s">
        <v>26</v>
      </c>
      <c r="D36" s="241">
        <f>'[1]12_Akmenu'!$D$10</f>
        <v>1</v>
      </c>
      <c r="E36" s="292"/>
      <c r="F36" s="72"/>
      <c r="G36" s="289"/>
      <c r="H36" s="87"/>
      <c r="I36" s="289"/>
      <c r="J36" s="87"/>
      <c r="K36" s="289"/>
      <c r="L36" s="72"/>
      <c r="M36" s="72"/>
      <c r="N36" s="72"/>
      <c r="O36" s="72"/>
    </row>
    <row r="37" spans="1:15" s="126" customFormat="1" ht="25.5" x14ac:dyDescent="0.2">
      <c r="A37" s="119" t="s">
        <v>197</v>
      </c>
      <c r="B37" s="161" t="s">
        <v>220</v>
      </c>
      <c r="C37" s="160" t="s">
        <v>147</v>
      </c>
      <c r="D37" s="241">
        <v>1</v>
      </c>
      <c r="E37" s="292"/>
      <c r="F37" s="72"/>
      <c r="G37" s="289"/>
      <c r="H37" s="87"/>
      <c r="I37" s="289"/>
      <c r="J37" s="87"/>
      <c r="K37" s="289"/>
      <c r="L37" s="72"/>
      <c r="M37" s="72"/>
      <c r="N37" s="72"/>
      <c r="O37" s="72"/>
    </row>
    <row r="38" spans="1:15" s="126" customFormat="1" ht="25.5" x14ac:dyDescent="0.2">
      <c r="A38" s="119" t="s">
        <v>198</v>
      </c>
      <c r="B38" s="161" t="s">
        <v>222</v>
      </c>
      <c r="C38" s="160" t="s">
        <v>147</v>
      </c>
      <c r="D38" s="241">
        <v>1</v>
      </c>
      <c r="E38" s="292"/>
      <c r="F38" s="72"/>
      <c r="G38" s="289"/>
      <c r="H38" s="87"/>
      <c r="I38" s="289"/>
      <c r="J38" s="87"/>
      <c r="K38" s="289"/>
      <c r="L38" s="72"/>
      <c r="M38" s="72"/>
      <c r="N38" s="72"/>
      <c r="O38" s="72"/>
    </row>
    <row r="39" spans="1:15" s="126" customFormat="1" x14ac:dyDescent="0.2">
      <c r="A39" s="119" t="s">
        <v>199</v>
      </c>
      <c r="B39" s="164" t="s">
        <v>146</v>
      </c>
      <c r="C39" s="160" t="s">
        <v>147</v>
      </c>
      <c r="D39" s="242">
        <v>1</v>
      </c>
      <c r="E39" s="292"/>
      <c r="F39" s="183"/>
      <c r="G39" s="289"/>
      <c r="H39" s="72"/>
      <c r="I39" s="289"/>
      <c r="J39" s="87"/>
      <c r="K39" s="289"/>
      <c r="L39" s="72"/>
      <c r="M39" s="72"/>
      <c r="N39" s="72"/>
      <c r="O39" s="72"/>
    </row>
    <row r="40" spans="1:15" s="126" customFormat="1" ht="25.5" x14ac:dyDescent="0.2">
      <c r="A40" s="119" t="s">
        <v>200</v>
      </c>
      <c r="B40" s="155" t="s">
        <v>148</v>
      </c>
      <c r="C40" s="166" t="s">
        <v>147</v>
      </c>
      <c r="D40" s="243">
        <f>'[1]12_Akmenu'!$D$12</f>
        <v>1</v>
      </c>
      <c r="E40" s="292"/>
      <c r="F40" s="183"/>
      <c r="G40" s="289"/>
      <c r="H40" s="72"/>
      <c r="I40" s="289"/>
      <c r="J40" s="87"/>
      <c r="K40" s="289"/>
      <c r="L40" s="72"/>
      <c r="M40" s="72"/>
      <c r="N40" s="72"/>
      <c r="O40" s="72"/>
    </row>
    <row r="41" spans="1:15" s="126" customFormat="1" x14ac:dyDescent="0.2">
      <c r="A41" s="119" t="s">
        <v>201</v>
      </c>
      <c r="B41" s="155" t="s">
        <v>149</v>
      </c>
      <c r="C41" s="166" t="s">
        <v>147</v>
      </c>
      <c r="D41" s="243">
        <f>'[1]12_Akmenu'!$D$13</f>
        <v>1</v>
      </c>
      <c r="E41" s="86"/>
      <c r="F41" s="183"/>
      <c r="G41" s="289"/>
      <c r="H41" s="87"/>
      <c r="I41" s="88"/>
      <c r="J41" s="87"/>
      <c r="K41" s="289"/>
      <c r="L41" s="72"/>
      <c r="M41" s="72"/>
      <c r="N41" s="72"/>
      <c r="O41" s="72"/>
    </row>
    <row r="42" spans="1:15" s="126" customFormat="1" x14ac:dyDescent="0.2">
      <c r="A42" s="119" t="s">
        <v>202</v>
      </c>
      <c r="B42" s="167" t="s">
        <v>150</v>
      </c>
      <c r="C42" s="166" t="s">
        <v>108</v>
      </c>
      <c r="D42" s="240">
        <f>SUM(D33:D35)</f>
        <v>37.700000000000003</v>
      </c>
      <c r="E42" s="292"/>
      <c r="F42" s="183"/>
      <c r="G42" s="289"/>
      <c r="H42" s="87"/>
      <c r="I42" s="289"/>
      <c r="J42" s="87"/>
      <c r="K42" s="289"/>
      <c r="L42" s="72"/>
      <c r="M42" s="72"/>
      <c r="N42" s="72"/>
      <c r="O42" s="72"/>
    </row>
    <row r="43" spans="1:15" s="126" customFormat="1" x14ac:dyDescent="0.2">
      <c r="A43" s="119" t="s">
        <v>203</v>
      </c>
      <c r="B43" s="155" t="s">
        <v>151</v>
      </c>
      <c r="C43" s="166" t="s">
        <v>108</v>
      </c>
      <c r="D43" s="240">
        <v>36.200000000000003</v>
      </c>
      <c r="E43" s="291"/>
      <c r="F43" s="183"/>
      <c r="G43" s="289"/>
      <c r="H43" s="87"/>
      <c r="I43" s="289"/>
      <c r="J43" s="87"/>
      <c r="K43" s="289"/>
      <c r="L43" s="72"/>
      <c r="M43" s="72"/>
      <c r="N43" s="72"/>
      <c r="O43" s="72"/>
    </row>
    <row r="44" spans="1:15" s="126" customFormat="1" x14ac:dyDescent="0.2">
      <c r="A44" s="119" t="s">
        <v>204</v>
      </c>
      <c r="B44" s="155" t="s">
        <v>152</v>
      </c>
      <c r="C44" s="166" t="s">
        <v>108</v>
      </c>
      <c r="D44" s="240">
        <f>SUM(D33:D34)</f>
        <v>36.200000000000003</v>
      </c>
      <c r="E44" s="292"/>
      <c r="F44" s="183"/>
      <c r="G44" s="289"/>
      <c r="H44" s="87"/>
      <c r="I44" s="289"/>
      <c r="J44" s="87"/>
      <c r="K44" s="289"/>
      <c r="L44" s="72"/>
      <c r="M44" s="72"/>
      <c r="N44" s="72"/>
      <c r="O44" s="72"/>
    </row>
    <row r="45" spans="1:15" s="126" customFormat="1" ht="76.5" x14ac:dyDescent="0.2">
      <c r="A45" s="119" t="s">
        <v>205</v>
      </c>
      <c r="B45" s="155" t="s">
        <v>670</v>
      </c>
      <c r="C45" s="166" t="s">
        <v>147</v>
      </c>
      <c r="D45" s="243">
        <f>'[1]12_Akmenu'!$D$14</f>
        <v>2</v>
      </c>
      <c r="E45" s="292"/>
      <c r="F45" s="183"/>
      <c r="G45" s="289"/>
      <c r="H45" s="72"/>
      <c r="I45" s="289"/>
      <c r="J45" s="87"/>
      <c r="K45" s="289"/>
      <c r="L45" s="72"/>
      <c r="M45" s="72"/>
      <c r="N45" s="72"/>
      <c r="O45" s="72"/>
    </row>
    <row r="46" spans="1:15" s="71" customFormat="1" x14ac:dyDescent="0.2">
      <c r="A46" s="219"/>
      <c r="B46" s="220"/>
      <c r="C46" s="238"/>
      <c r="D46" s="222"/>
      <c r="E46" s="222"/>
      <c r="F46" s="69"/>
      <c r="G46" s="70"/>
      <c r="H46" s="69"/>
      <c r="I46" s="70"/>
      <c r="J46" s="69"/>
      <c r="K46" s="70"/>
      <c r="L46" s="69"/>
      <c r="M46" s="70"/>
      <c r="N46" s="69"/>
      <c r="O46" s="69"/>
    </row>
    <row r="47" spans="1:15" s="42" customFormat="1" x14ac:dyDescent="0.2">
      <c r="A47" s="43"/>
      <c r="B47" s="23" t="s">
        <v>0</v>
      </c>
      <c r="C47" s="44"/>
      <c r="D47" s="43"/>
      <c r="E47" s="45"/>
      <c r="F47" s="46"/>
      <c r="G47" s="48"/>
      <c r="H47" s="47"/>
      <c r="I47" s="48"/>
      <c r="J47" s="47"/>
      <c r="K47" s="48"/>
      <c r="L47" s="47"/>
      <c r="M47" s="48"/>
      <c r="N47" s="47"/>
      <c r="O47" s="73"/>
    </row>
    <row r="48" spans="1:15" x14ac:dyDescent="0.2">
      <c r="J48" s="15" t="s">
        <v>723</v>
      </c>
      <c r="K48" s="14"/>
      <c r="L48" s="14"/>
      <c r="M48" s="14"/>
      <c r="N48" s="14"/>
      <c r="O48" s="49"/>
    </row>
    <row r="49" spans="2:15" x14ac:dyDescent="0.2">
      <c r="J49" s="15" t="s">
        <v>19</v>
      </c>
      <c r="K49" s="50"/>
      <c r="L49" s="50"/>
      <c r="M49" s="50"/>
      <c r="N49" s="50"/>
      <c r="O49" s="51"/>
    </row>
    <row r="50" spans="2:15" x14ac:dyDescent="0.2">
      <c r="J50" s="15"/>
      <c r="K50" s="74"/>
      <c r="L50" s="74"/>
      <c r="M50" s="74"/>
      <c r="N50" s="74"/>
      <c r="O50" s="75"/>
    </row>
    <row r="51" spans="2:15" x14ac:dyDescent="0.2">
      <c r="B51" s="52" t="s">
        <v>24</v>
      </c>
      <c r="E51" s="53"/>
    </row>
    <row r="52" spans="2:15" x14ac:dyDescent="0.2">
      <c r="E52" s="53" t="s">
        <v>724</v>
      </c>
    </row>
    <row r="53" spans="2:15" x14ac:dyDescent="0.2">
      <c r="B53" s="52" t="s">
        <v>25</v>
      </c>
      <c r="E53" s="53"/>
    </row>
    <row r="54" spans="2:15" x14ac:dyDescent="0.2">
      <c r="E54"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1-12&amp;"Arial,Bold"&amp;USADZĪVES KANALIZĀCIJA K1 AKMEŅU IELĀ.</oddHeader>
    <oddFooter>&amp;C&amp;8&amp;P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03"/>
  <sheetViews>
    <sheetView topLeftCell="A91" workbookViewId="0">
      <selection activeCell="E103" sqref="E103"/>
    </sheetView>
  </sheetViews>
  <sheetFormatPr defaultColWidth="9.140625" defaultRowHeight="12.75" x14ac:dyDescent="0.2"/>
  <cols>
    <col min="1" max="1" width="7" style="3" customWidth="1"/>
    <col min="2" max="2" width="39.5703125" style="1" customWidth="1"/>
    <col min="3" max="3" width="5.42578125" style="2" customWidth="1"/>
    <col min="4" max="4" width="7.28515625" style="3" customWidth="1"/>
    <col min="5" max="5" width="6.28515625" style="3" customWidth="1"/>
    <col min="6" max="6" width="6.5703125" style="4" customWidth="1"/>
    <col min="7" max="7" width="6.42578125" style="5" customWidth="1"/>
    <col min="8" max="8" width="7.42578125" style="5" customWidth="1"/>
    <col min="9" max="9" width="6.28515625" style="5" customWidth="1"/>
    <col min="10" max="10" width="7.7109375" style="5" customWidth="1"/>
    <col min="11" max="11" width="7.5703125" style="5" customWidth="1"/>
    <col min="12"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26"/>
      <c r="B9" s="36"/>
      <c r="C9" s="244"/>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D51</f>
        <v>30.77</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'13Lauku'!D45+'13Lauku'!D52</f>
        <v>171.87</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D46+D53</f>
        <v>272.13</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D47+D54</f>
        <v>261.64999999999998</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D48+D55</f>
        <v>73.09</v>
      </c>
      <c r="E15" s="86"/>
      <c r="F15" s="87"/>
      <c r="G15" s="289"/>
      <c r="H15" s="87"/>
      <c r="I15" s="88"/>
      <c r="J15" s="87"/>
      <c r="K15" s="289"/>
      <c r="L15" s="72"/>
      <c r="M15" s="72"/>
      <c r="N15" s="72"/>
      <c r="O15" s="72"/>
      <c r="Q15" s="307"/>
    </row>
    <row r="16" spans="1:17" s="89" customFormat="1" ht="25.5" x14ac:dyDescent="0.2">
      <c r="A16" s="152" t="s">
        <v>172</v>
      </c>
      <c r="B16" s="155" t="s">
        <v>689</v>
      </c>
      <c r="C16" s="207" t="s">
        <v>108</v>
      </c>
      <c r="D16" s="216">
        <f>D49</f>
        <v>18.25</v>
      </c>
      <c r="E16" s="86"/>
      <c r="F16" s="87"/>
      <c r="G16" s="289"/>
      <c r="H16" s="87"/>
      <c r="I16" s="88"/>
      <c r="J16" s="87"/>
      <c r="K16" s="289"/>
      <c r="L16" s="72"/>
      <c r="M16" s="72"/>
      <c r="N16" s="72"/>
      <c r="O16" s="72"/>
      <c r="Q16" s="307"/>
    </row>
    <row r="17" spans="1:17" s="89" customFormat="1" ht="25.5" x14ac:dyDescent="0.2">
      <c r="A17" s="152" t="s">
        <v>173</v>
      </c>
      <c r="B17" s="155" t="s">
        <v>691</v>
      </c>
      <c r="C17" s="207" t="s">
        <v>108</v>
      </c>
      <c r="D17" s="216">
        <f>D50</f>
        <v>15.67</v>
      </c>
      <c r="E17" s="86"/>
      <c r="F17" s="87"/>
      <c r="G17" s="289"/>
      <c r="H17" s="87"/>
      <c r="I17" s="88"/>
      <c r="J17" s="87"/>
      <c r="K17" s="289"/>
      <c r="L17" s="72"/>
      <c r="M17" s="72"/>
      <c r="N17" s="72"/>
      <c r="O17" s="72"/>
      <c r="Q17" s="307"/>
    </row>
    <row r="18" spans="1:17" s="89" customFormat="1" ht="25.5" x14ac:dyDescent="0.2">
      <c r="A18" s="152" t="s">
        <v>174</v>
      </c>
      <c r="B18" s="148" t="s">
        <v>109</v>
      </c>
      <c r="C18" s="149" t="s">
        <v>110</v>
      </c>
      <c r="D18" s="150">
        <v>2241.0035000000003</v>
      </c>
      <c r="E18" s="481"/>
      <c r="F18" s="479"/>
      <c r="G18" s="480"/>
      <c r="H18" s="478"/>
      <c r="I18" s="480"/>
      <c r="J18" s="477"/>
      <c r="K18" s="480"/>
      <c r="L18" s="477"/>
      <c r="M18" s="477"/>
      <c r="N18" s="477"/>
      <c r="O18" s="72"/>
    </row>
    <row r="19" spans="1:17" s="89" customFormat="1" ht="63.75" x14ac:dyDescent="0.2">
      <c r="A19" s="152" t="s">
        <v>175</v>
      </c>
      <c r="B19" s="148" t="s">
        <v>111</v>
      </c>
      <c r="C19" s="149" t="s">
        <v>110</v>
      </c>
      <c r="D19" s="150">
        <v>576.23328000000015</v>
      </c>
      <c r="E19" s="482"/>
      <c r="F19" s="479"/>
      <c r="G19" s="480"/>
      <c r="H19" s="477"/>
      <c r="I19" s="480"/>
      <c r="J19" s="477"/>
      <c r="K19" s="480"/>
      <c r="L19" s="477"/>
      <c r="M19" s="477"/>
      <c r="N19" s="477"/>
      <c r="O19" s="72"/>
    </row>
    <row r="20" spans="1:17" s="89" customFormat="1" ht="38.25" x14ac:dyDescent="0.2">
      <c r="A20" s="152" t="s">
        <v>176</v>
      </c>
      <c r="B20" s="148" t="s">
        <v>112</v>
      </c>
      <c r="C20" s="149" t="s">
        <v>113</v>
      </c>
      <c r="D20" s="150">
        <v>2108.5750000000003</v>
      </c>
      <c r="E20" s="86"/>
      <c r="F20" s="87"/>
      <c r="G20" s="289"/>
      <c r="H20" s="87"/>
      <c r="I20" s="88"/>
      <c r="J20" s="72"/>
      <c r="K20" s="289"/>
      <c r="L20" s="72"/>
      <c r="M20" s="72"/>
      <c r="N20" s="72"/>
      <c r="O20" s="72"/>
    </row>
    <row r="21" spans="1:17" s="89" customFormat="1" ht="63.75" x14ac:dyDescent="0.2">
      <c r="A21" s="152" t="s">
        <v>177</v>
      </c>
      <c r="B21" s="151" t="s">
        <v>114</v>
      </c>
      <c r="C21" s="149" t="s">
        <v>113</v>
      </c>
      <c r="D21" s="150">
        <v>2108.5750000000003</v>
      </c>
      <c r="E21" s="86"/>
      <c r="F21" s="87"/>
      <c r="G21" s="289"/>
      <c r="H21" s="87"/>
      <c r="I21" s="88"/>
      <c r="J21" s="87"/>
      <c r="K21" s="289"/>
      <c r="L21" s="72"/>
      <c r="M21" s="72"/>
      <c r="N21" s="72"/>
      <c r="O21" s="72"/>
    </row>
    <row r="22" spans="1:17" s="89" customFormat="1" ht="14.25" x14ac:dyDescent="0.2">
      <c r="A22" s="152" t="s">
        <v>178</v>
      </c>
      <c r="B22" s="148" t="s">
        <v>117</v>
      </c>
      <c r="C22" s="149" t="s">
        <v>113</v>
      </c>
      <c r="D22" s="150">
        <v>755.875</v>
      </c>
      <c r="E22" s="292"/>
      <c r="F22" s="87"/>
      <c r="G22" s="289"/>
      <c r="H22" s="72"/>
      <c r="I22" s="289"/>
      <c r="J22" s="72"/>
      <c r="K22" s="289"/>
      <c r="L22" s="72"/>
      <c r="M22" s="72"/>
      <c r="N22" s="72"/>
      <c r="O22" s="72"/>
    </row>
    <row r="23" spans="1:17" s="89" customFormat="1" ht="38.25" x14ac:dyDescent="0.2">
      <c r="A23" s="152" t="s">
        <v>179</v>
      </c>
      <c r="B23" s="151" t="s">
        <v>574</v>
      </c>
      <c r="C23" s="149" t="s">
        <v>113</v>
      </c>
      <c r="D23" s="150">
        <v>755.875</v>
      </c>
      <c r="E23" s="86"/>
      <c r="F23" s="87"/>
      <c r="G23" s="289"/>
      <c r="H23" s="87"/>
      <c r="I23" s="88"/>
      <c r="J23" s="87"/>
      <c r="K23" s="289"/>
      <c r="L23" s="72"/>
      <c r="M23" s="72"/>
      <c r="N23" s="72"/>
      <c r="O23" s="72"/>
    </row>
    <row r="24" spans="1:17" s="89" customFormat="1" ht="38.25" x14ac:dyDescent="0.2">
      <c r="A24" s="152" t="s">
        <v>180</v>
      </c>
      <c r="B24" s="148" t="s">
        <v>118</v>
      </c>
      <c r="C24" s="149" t="s">
        <v>108</v>
      </c>
      <c r="D24" s="153">
        <v>519.9</v>
      </c>
      <c r="E24" s="292"/>
      <c r="F24" s="87"/>
      <c r="G24" s="289"/>
      <c r="H24" s="72"/>
      <c r="I24" s="289"/>
      <c r="J24" s="72"/>
      <c r="K24" s="289"/>
      <c r="L24" s="72"/>
      <c r="M24" s="72"/>
      <c r="N24" s="72"/>
      <c r="O24" s="72"/>
    </row>
    <row r="25" spans="1:17" ht="25.5" x14ac:dyDescent="0.2">
      <c r="A25" s="152" t="s">
        <v>181</v>
      </c>
      <c r="B25" s="148" t="s">
        <v>119</v>
      </c>
      <c r="C25" s="149" t="s">
        <v>110</v>
      </c>
      <c r="D25" s="150">
        <v>189.77175</v>
      </c>
      <c r="E25" s="291"/>
      <c r="F25" s="87"/>
      <c r="G25" s="289"/>
      <c r="H25" s="72"/>
      <c r="I25" s="289"/>
      <c r="J25" s="72"/>
      <c r="K25" s="289"/>
      <c r="L25" s="72"/>
      <c r="M25" s="72"/>
      <c r="N25" s="72"/>
      <c r="O25" s="72"/>
    </row>
    <row r="26" spans="1:17" ht="14.25" x14ac:dyDescent="0.2">
      <c r="A26" s="152" t="s">
        <v>182</v>
      </c>
      <c r="B26" s="148" t="s">
        <v>120</v>
      </c>
      <c r="C26" s="149" t="s">
        <v>110</v>
      </c>
      <c r="D26" s="150">
        <v>379.54349999999999</v>
      </c>
      <c r="E26" s="291"/>
      <c r="F26" s="87"/>
      <c r="G26" s="289"/>
      <c r="H26" s="72"/>
      <c r="I26" s="289"/>
      <c r="J26" s="72"/>
      <c r="K26" s="289"/>
      <c r="L26" s="72"/>
      <c r="M26" s="72"/>
      <c r="N26" s="72"/>
      <c r="O26" s="72"/>
    </row>
    <row r="27" spans="1:17" ht="51" x14ac:dyDescent="0.2">
      <c r="A27" s="152" t="s">
        <v>183</v>
      </c>
      <c r="B27" s="154" t="s">
        <v>121</v>
      </c>
      <c r="C27" s="149" t="s">
        <v>110</v>
      </c>
      <c r="D27" s="217">
        <v>126.51450000000001</v>
      </c>
      <c r="E27" s="292"/>
      <c r="F27" s="72"/>
      <c r="G27" s="289"/>
      <c r="H27" s="72"/>
      <c r="I27" s="289"/>
      <c r="J27" s="72"/>
      <c r="K27" s="289"/>
      <c r="L27" s="72"/>
      <c r="M27" s="72"/>
      <c r="N27" s="72"/>
      <c r="O27" s="72"/>
    </row>
    <row r="28" spans="1:17" x14ac:dyDescent="0.2">
      <c r="A28" s="152" t="s">
        <v>184</v>
      </c>
      <c r="B28" s="154" t="s">
        <v>122</v>
      </c>
      <c r="C28" s="149" t="s">
        <v>108</v>
      </c>
      <c r="D28" s="150">
        <v>843.43000000000006</v>
      </c>
      <c r="E28" s="85"/>
      <c r="F28" s="87"/>
      <c r="G28" s="289"/>
      <c r="H28" s="87"/>
      <c r="I28" s="289"/>
      <c r="J28" s="72"/>
      <c r="K28" s="289"/>
      <c r="L28" s="72"/>
      <c r="M28" s="72"/>
      <c r="N28" s="72"/>
      <c r="O28" s="72"/>
    </row>
    <row r="29" spans="1:17" x14ac:dyDescent="0.2">
      <c r="A29" s="18"/>
      <c r="B29" s="156" t="s">
        <v>123</v>
      </c>
      <c r="C29" s="156"/>
      <c r="D29" s="157"/>
      <c r="E29" s="25"/>
      <c r="F29" s="31"/>
      <c r="G29" s="33"/>
      <c r="H29" s="35"/>
      <c r="I29" s="33"/>
      <c r="J29" s="35"/>
      <c r="K29" s="33"/>
      <c r="L29" s="35"/>
      <c r="M29" s="33"/>
      <c r="N29" s="35"/>
      <c r="O29" s="41"/>
    </row>
    <row r="30" spans="1:17" s="89" customFormat="1" ht="25.5" x14ac:dyDescent="0.2">
      <c r="A30" s="152" t="s">
        <v>185</v>
      </c>
      <c r="B30" s="155" t="s">
        <v>690</v>
      </c>
      <c r="C30" s="207" t="s">
        <v>108</v>
      </c>
      <c r="D30" s="216">
        <f>D56</f>
        <v>2.04</v>
      </c>
      <c r="E30" s="86"/>
      <c r="F30" s="87"/>
      <c r="G30" s="289"/>
      <c r="H30" s="87"/>
      <c r="I30" s="88"/>
      <c r="J30" s="87"/>
      <c r="K30" s="289"/>
      <c r="L30" s="72"/>
      <c r="M30" s="72"/>
      <c r="N30" s="72"/>
      <c r="O30" s="72"/>
      <c r="Q30" s="307"/>
    </row>
    <row r="31" spans="1:17" s="89" customFormat="1" ht="25.5" x14ac:dyDescent="0.2">
      <c r="A31" s="152" t="s">
        <v>186</v>
      </c>
      <c r="B31" s="155" t="s">
        <v>684</v>
      </c>
      <c r="C31" s="207" t="s">
        <v>108</v>
      </c>
      <c r="D31" s="216">
        <f>D57</f>
        <v>159.1</v>
      </c>
      <c r="E31" s="86"/>
      <c r="F31" s="87"/>
      <c r="G31" s="289"/>
      <c r="H31" s="87"/>
      <c r="I31" s="88"/>
      <c r="J31" s="87"/>
      <c r="K31" s="289"/>
      <c r="L31" s="72"/>
      <c r="M31" s="72"/>
      <c r="N31" s="72"/>
      <c r="O31" s="72"/>
      <c r="Q31" s="307"/>
    </row>
    <row r="32" spans="1:17" ht="25.5" x14ac:dyDescent="0.2">
      <c r="A32" s="152" t="s">
        <v>187</v>
      </c>
      <c r="B32" s="148" t="s">
        <v>109</v>
      </c>
      <c r="C32" s="149" t="s">
        <v>110</v>
      </c>
      <c r="D32" s="150">
        <v>230.64749999999995</v>
      </c>
      <c r="E32" s="487"/>
      <c r="F32" s="485"/>
      <c r="G32" s="486"/>
      <c r="H32" s="484"/>
      <c r="I32" s="486"/>
      <c r="J32" s="483"/>
      <c r="K32" s="486"/>
      <c r="L32" s="483"/>
      <c r="M32" s="483"/>
      <c r="N32" s="483"/>
      <c r="O32" s="72"/>
    </row>
    <row r="33" spans="1:15" ht="63.75" x14ac:dyDescent="0.2">
      <c r="A33" s="152" t="s">
        <v>188</v>
      </c>
      <c r="B33" s="148" t="s">
        <v>111</v>
      </c>
      <c r="C33" s="149" t="s">
        <v>110</v>
      </c>
      <c r="D33" s="150">
        <v>39.050699999999978</v>
      </c>
      <c r="E33" s="488"/>
      <c r="F33" s="485"/>
      <c r="G33" s="486"/>
      <c r="H33" s="483"/>
      <c r="I33" s="486"/>
      <c r="J33" s="483"/>
      <c r="K33" s="486"/>
      <c r="L33" s="483"/>
      <c r="M33" s="483"/>
      <c r="N33" s="483"/>
      <c r="O33" s="72"/>
    </row>
    <row r="34" spans="1:15" ht="38.25" x14ac:dyDescent="0.2">
      <c r="A34" s="152" t="s">
        <v>189</v>
      </c>
      <c r="B34" s="148" t="s">
        <v>276</v>
      </c>
      <c r="C34" s="149" t="s">
        <v>113</v>
      </c>
      <c r="D34" s="150">
        <v>104.4</v>
      </c>
      <c r="E34" s="86"/>
      <c r="F34" s="87"/>
      <c r="G34" s="289"/>
      <c r="H34" s="87"/>
      <c r="I34" s="88"/>
      <c r="J34" s="72"/>
      <c r="K34" s="289"/>
      <c r="L34" s="72"/>
      <c r="M34" s="72"/>
      <c r="N34" s="72"/>
      <c r="O34" s="72"/>
    </row>
    <row r="35" spans="1:15" ht="51" x14ac:dyDescent="0.2">
      <c r="A35" s="152" t="s">
        <v>190</v>
      </c>
      <c r="B35" s="151" t="s">
        <v>277</v>
      </c>
      <c r="C35" s="149" t="s">
        <v>127</v>
      </c>
      <c r="D35" s="150">
        <v>104.4</v>
      </c>
      <c r="E35" s="86"/>
      <c r="F35" s="87"/>
      <c r="G35" s="289"/>
      <c r="H35" s="87"/>
      <c r="I35" s="88"/>
      <c r="J35" s="87"/>
      <c r="K35" s="289"/>
      <c r="L35" s="72"/>
      <c r="M35" s="72"/>
      <c r="N35" s="72"/>
      <c r="O35" s="72"/>
    </row>
    <row r="36" spans="1:15" ht="25.5" x14ac:dyDescent="0.2">
      <c r="A36" s="152" t="s">
        <v>191</v>
      </c>
      <c r="B36" s="148" t="s">
        <v>278</v>
      </c>
      <c r="C36" s="149" t="s">
        <v>113</v>
      </c>
      <c r="D36" s="150">
        <v>37.650000000000006</v>
      </c>
      <c r="E36" s="86"/>
      <c r="F36" s="87"/>
      <c r="G36" s="289"/>
      <c r="H36" s="87"/>
      <c r="I36" s="88"/>
      <c r="J36" s="87"/>
      <c r="K36" s="289"/>
      <c r="L36" s="72"/>
      <c r="M36" s="72"/>
      <c r="N36" s="72"/>
      <c r="O36" s="72"/>
    </row>
    <row r="37" spans="1:15" ht="38.25" x14ac:dyDescent="0.2">
      <c r="A37" s="152" t="s">
        <v>192</v>
      </c>
      <c r="B37" s="151" t="s">
        <v>279</v>
      </c>
      <c r="C37" s="149" t="s">
        <v>113</v>
      </c>
      <c r="D37" s="150">
        <v>37.650000000000006</v>
      </c>
      <c r="E37" s="292"/>
      <c r="F37" s="87"/>
      <c r="G37" s="289"/>
      <c r="H37" s="87"/>
      <c r="I37" s="289"/>
      <c r="J37" s="72"/>
      <c r="K37" s="289"/>
      <c r="L37" s="72"/>
      <c r="M37" s="72"/>
      <c r="N37" s="72"/>
      <c r="O37" s="72"/>
    </row>
    <row r="38" spans="1:15" ht="25.5" x14ac:dyDescent="0.2">
      <c r="A38" s="152" t="s">
        <v>310</v>
      </c>
      <c r="B38" s="148" t="s">
        <v>126</v>
      </c>
      <c r="C38" s="149" t="s">
        <v>127</v>
      </c>
      <c r="D38" s="150">
        <v>75.75</v>
      </c>
      <c r="E38" s="292"/>
      <c r="F38" s="87"/>
      <c r="G38" s="289"/>
      <c r="H38" s="72"/>
      <c r="I38" s="289"/>
      <c r="J38" s="72"/>
      <c r="K38" s="289"/>
      <c r="L38" s="72"/>
      <c r="M38" s="72"/>
      <c r="N38" s="72"/>
      <c r="O38" s="72"/>
    </row>
    <row r="39" spans="1:15" ht="51" x14ac:dyDescent="0.2">
      <c r="A39" s="152" t="s">
        <v>311</v>
      </c>
      <c r="B39" s="151" t="s">
        <v>573</v>
      </c>
      <c r="C39" s="149" t="s">
        <v>113</v>
      </c>
      <c r="D39" s="150">
        <v>75.75</v>
      </c>
      <c r="E39" s="86"/>
      <c r="F39" s="87"/>
      <c r="G39" s="289"/>
      <c r="H39" s="87"/>
      <c r="I39" s="88"/>
      <c r="J39" s="87"/>
      <c r="K39" s="289"/>
      <c r="L39" s="72"/>
      <c r="M39" s="72"/>
      <c r="N39" s="72"/>
      <c r="O39" s="72"/>
    </row>
    <row r="40" spans="1:15" ht="38.25" x14ac:dyDescent="0.2">
      <c r="A40" s="152" t="s">
        <v>312</v>
      </c>
      <c r="B40" s="148" t="s">
        <v>118</v>
      </c>
      <c r="C40" s="149" t="s">
        <v>108</v>
      </c>
      <c r="D40" s="150">
        <v>44.47</v>
      </c>
      <c r="E40" s="292"/>
      <c r="F40" s="87"/>
      <c r="G40" s="289"/>
      <c r="H40" s="72"/>
      <c r="I40" s="289"/>
      <c r="J40" s="72"/>
      <c r="K40" s="289"/>
      <c r="L40" s="72"/>
      <c r="M40" s="72"/>
      <c r="N40" s="72"/>
      <c r="O40" s="72"/>
    </row>
    <row r="41" spans="1:15" ht="25.5" x14ac:dyDescent="0.2">
      <c r="A41" s="152" t="s">
        <v>313</v>
      </c>
      <c r="B41" s="148" t="s">
        <v>119</v>
      </c>
      <c r="C41" s="149" t="s">
        <v>110</v>
      </c>
      <c r="D41" s="150">
        <v>36.26</v>
      </c>
      <c r="E41" s="291"/>
      <c r="F41" s="87"/>
      <c r="G41" s="289"/>
      <c r="H41" s="72"/>
      <c r="I41" s="289"/>
      <c r="J41" s="72"/>
      <c r="K41" s="289"/>
      <c r="L41" s="72"/>
      <c r="M41" s="72"/>
      <c r="N41" s="72"/>
      <c r="O41" s="72"/>
    </row>
    <row r="42" spans="1:15" ht="14.25" x14ac:dyDescent="0.2">
      <c r="A42" s="152" t="s">
        <v>314</v>
      </c>
      <c r="B42" s="148" t="s">
        <v>120</v>
      </c>
      <c r="C42" s="149" t="s">
        <v>110</v>
      </c>
      <c r="D42" s="150">
        <v>72.510000000000005</v>
      </c>
      <c r="E42" s="291"/>
      <c r="F42" s="87"/>
      <c r="G42" s="289"/>
      <c r="H42" s="72"/>
      <c r="I42" s="289"/>
      <c r="J42" s="72"/>
      <c r="K42" s="289"/>
      <c r="L42" s="72"/>
      <c r="M42" s="72"/>
      <c r="N42" s="72"/>
      <c r="O42" s="72"/>
    </row>
    <row r="43" spans="1:15" ht="51" x14ac:dyDescent="0.2">
      <c r="A43" s="152" t="s">
        <v>587</v>
      </c>
      <c r="B43" s="154" t="s">
        <v>121</v>
      </c>
      <c r="C43" s="149" t="s">
        <v>110</v>
      </c>
      <c r="D43" s="150">
        <v>6.2640000000000002</v>
      </c>
      <c r="E43" s="292"/>
      <c r="F43" s="72"/>
      <c r="G43" s="289"/>
      <c r="H43" s="72"/>
      <c r="I43" s="289"/>
      <c r="J43" s="72"/>
      <c r="K43" s="289"/>
      <c r="L43" s="72"/>
      <c r="M43" s="72"/>
      <c r="N43" s="72"/>
      <c r="O43" s="72"/>
    </row>
    <row r="44" spans="1:15" s="192" customFormat="1" ht="25.5" x14ac:dyDescent="0.2">
      <c r="A44" s="184">
        <v>2</v>
      </c>
      <c r="B44" s="185" t="s">
        <v>128</v>
      </c>
      <c r="C44" s="186"/>
      <c r="D44" s="187"/>
      <c r="E44" s="188"/>
      <c r="F44" s="189"/>
      <c r="G44" s="190"/>
      <c r="H44" s="191"/>
      <c r="I44" s="190"/>
      <c r="J44" s="191"/>
      <c r="K44" s="190"/>
      <c r="L44" s="191"/>
      <c r="M44" s="190"/>
      <c r="N44" s="191"/>
      <c r="O44" s="189"/>
    </row>
    <row r="45" spans="1:15" s="126" customFormat="1" ht="51" x14ac:dyDescent="0.2">
      <c r="A45" s="119" t="s">
        <v>193</v>
      </c>
      <c r="B45" s="159" t="s">
        <v>391</v>
      </c>
      <c r="C45" s="160" t="s">
        <v>108</v>
      </c>
      <c r="D45" s="245">
        <v>122.39</v>
      </c>
      <c r="E45" s="292"/>
      <c r="F45" s="72"/>
      <c r="G45" s="289"/>
      <c r="H45" s="87"/>
      <c r="I45" s="289"/>
      <c r="J45" s="87"/>
      <c r="K45" s="289"/>
      <c r="L45" s="72"/>
      <c r="M45" s="72"/>
      <c r="N45" s="72"/>
      <c r="O45" s="72"/>
    </row>
    <row r="46" spans="1:15" s="126" customFormat="1" ht="51" x14ac:dyDescent="0.2">
      <c r="A46" s="119" t="s">
        <v>194</v>
      </c>
      <c r="B46" s="159" t="s">
        <v>392</v>
      </c>
      <c r="C46" s="160" t="s">
        <v>108</v>
      </c>
      <c r="D46" s="245">
        <v>227.66</v>
      </c>
      <c r="E46" s="292"/>
      <c r="F46" s="72"/>
      <c r="G46" s="289"/>
      <c r="H46" s="87"/>
      <c r="I46" s="289"/>
      <c r="J46" s="87"/>
      <c r="K46" s="289"/>
      <c r="L46" s="72"/>
      <c r="M46" s="72"/>
      <c r="N46" s="72"/>
      <c r="O46" s="72"/>
    </row>
    <row r="47" spans="1:15" s="126" customFormat="1" ht="51" x14ac:dyDescent="0.2">
      <c r="A47" s="119" t="s">
        <v>195</v>
      </c>
      <c r="B47" s="159" t="s">
        <v>130</v>
      </c>
      <c r="C47" s="160" t="s">
        <v>108</v>
      </c>
      <c r="D47" s="245">
        <v>91.64</v>
      </c>
      <c r="E47" s="292"/>
      <c r="F47" s="72"/>
      <c r="G47" s="289"/>
      <c r="H47" s="87"/>
      <c r="I47" s="289"/>
      <c r="J47" s="87"/>
      <c r="K47" s="289"/>
      <c r="L47" s="72"/>
      <c r="M47" s="72"/>
      <c r="N47" s="72"/>
      <c r="O47" s="72"/>
    </row>
    <row r="48" spans="1:15" s="126" customFormat="1" ht="51" x14ac:dyDescent="0.2">
      <c r="A48" s="119" t="s">
        <v>196</v>
      </c>
      <c r="B48" s="159" t="s">
        <v>131</v>
      </c>
      <c r="C48" s="160" t="s">
        <v>108</v>
      </c>
      <c r="D48" s="245">
        <v>13.52</v>
      </c>
      <c r="E48" s="292"/>
      <c r="F48" s="72"/>
      <c r="G48" s="289"/>
      <c r="H48" s="87"/>
      <c r="I48" s="289"/>
      <c r="J48" s="87"/>
      <c r="K48" s="289"/>
      <c r="L48" s="72"/>
      <c r="M48" s="72"/>
      <c r="N48" s="72"/>
      <c r="O48" s="72"/>
    </row>
    <row r="49" spans="1:15" s="126" customFormat="1" ht="51" x14ac:dyDescent="0.2">
      <c r="A49" s="119" t="s">
        <v>197</v>
      </c>
      <c r="B49" s="159" t="s">
        <v>132</v>
      </c>
      <c r="C49" s="160" t="s">
        <v>108</v>
      </c>
      <c r="D49" s="245">
        <v>18.25</v>
      </c>
      <c r="E49" s="292"/>
      <c r="F49" s="72"/>
      <c r="G49" s="289"/>
      <c r="H49" s="87"/>
      <c r="I49" s="289"/>
      <c r="J49" s="87"/>
      <c r="K49" s="289"/>
      <c r="L49" s="72"/>
      <c r="M49" s="72"/>
      <c r="N49" s="72"/>
      <c r="O49" s="72"/>
    </row>
    <row r="50" spans="1:15" s="126" customFormat="1" ht="51" x14ac:dyDescent="0.2">
      <c r="A50" s="119" t="s">
        <v>198</v>
      </c>
      <c r="B50" s="159" t="s">
        <v>393</v>
      </c>
      <c r="C50" s="160" t="s">
        <v>108</v>
      </c>
      <c r="D50" s="245">
        <v>15.67</v>
      </c>
      <c r="E50" s="292"/>
      <c r="F50" s="72"/>
      <c r="G50" s="289"/>
      <c r="H50" s="87"/>
      <c r="I50" s="289"/>
      <c r="J50" s="87"/>
      <c r="K50" s="289"/>
      <c r="L50" s="72"/>
      <c r="M50" s="72"/>
      <c r="N50" s="72"/>
      <c r="O50" s="72"/>
    </row>
    <row r="51" spans="1:15" s="126" customFormat="1" ht="51" x14ac:dyDescent="0.2">
      <c r="A51" s="119" t="s">
        <v>199</v>
      </c>
      <c r="B51" s="159" t="s">
        <v>133</v>
      </c>
      <c r="C51" s="160" t="s">
        <v>108</v>
      </c>
      <c r="D51" s="245">
        <v>30.77</v>
      </c>
      <c r="E51" s="292"/>
      <c r="F51" s="72"/>
      <c r="G51" s="289"/>
      <c r="H51" s="87"/>
      <c r="I51" s="289"/>
      <c r="J51" s="87"/>
      <c r="K51" s="289"/>
      <c r="L51" s="72"/>
      <c r="M51" s="72"/>
      <c r="N51" s="72"/>
      <c r="O51" s="72"/>
    </row>
    <row r="52" spans="1:15" s="126" customFormat="1" ht="51" x14ac:dyDescent="0.2">
      <c r="A52" s="119" t="s">
        <v>200</v>
      </c>
      <c r="B52" s="159" t="s">
        <v>134</v>
      </c>
      <c r="C52" s="160" t="s">
        <v>108</v>
      </c>
      <c r="D52" s="245">
        <v>49.48</v>
      </c>
      <c r="E52" s="292"/>
      <c r="F52" s="72"/>
      <c r="G52" s="289"/>
      <c r="H52" s="87"/>
      <c r="I52" s="289"/>
      <c r="J52" s="87"/>
      <c r="K52" s="289"/>
      <c r="L52" s="72"/>
      <c r="M52" s="72"/>
      <c r="N52" s="72"/>
      <c r="O52" s="72"/>
    </row>
    <row r="53" spans="1:15" s="126" customFormat="1" ht="51" x14ac:dyDescent="0.2">
      <c r="A53" s="119" t="s">
        <v>201</v>
      </c>
      <c r="B53" s="159" t="s">
        <v>135</v>
      </c>
      <c r="C53" s="160" t="s">
        <v>108</v>
      </c>
      <c r="D53" s="245">
        <v>44.47</v>
      </c>
      <c r="E53" s="292"/>
      <c r="F53" s="72"/>
      <c r="G53" s="289"/>
      <c r="H53" s="87"/>
      <c r="I53" s="289"/>
      <c r="J53" s="87"/>
      <c r="K53" s="289"/>
      <c r="L53" s="72"/>
      <c r="M53" s="72"/>
      <c r="N53" s="72"/>
      <c r="O53" s="72"/>
    </row>
    <row r="54" spans="1:15" s="126" customFormat="1" ht="51" x14ac:dyDescent="0.2">
      <c r="A54" s="119" t="s">
        <v>202</v>
      </c>
      <c r="B54" s="159" t="s">
        <v>136</v>
      </c>
      <c r="C54" s="160" t="s">
        <v>108</v>
      </c>
      <c r="D54" s="245">
        <v>170.01</v>
      </c>
      <c r="E54" s="292"/>
      <c r="F54" s="72"/>
      <c r="G54" s="289"/>
      <c r="H54" s="87"/>
      <c r="I54" s="289"/>
      <c r="J54" s="87"/>
      <c r="K54" s="289"/>
      <c r="L54" s="72"/>
      <c r="M54" s="72"/>
      <c r="N54" s="72"/>
      <c r="O54" s="72"/>
    </row>
    <row r="55" spans="1:15" s="126" customFormat="1" ht="51" x14ac:dyDescent="0.2">
      <c r="A55" s="119" t="s">
        <v>203</v>
      </c>
      <c r="B55" s="159" t="s">
        <v>137</v>
      </c>
      <c r="C55" s="160" t="s">
        <v>108</v>
      </c>
      <c r="D55" s="245">
        <v>59.57</v>
      </c>
      <c r="E55" s="292"/>
      <c r="F55" s="72"/>
      <c r="G55" s="289"/>
      <c r="H55" s="87"/>
      <c r="I55" s="289"/>
      <c r="J55" s="87"/>
      <c r="K55" s="289"/>
      <c r="L55" s="72"/>
      <c r="M55" s="72"/>
      <c r="N55" s="72"/>
      <c r="O55" s="72"/>
    </row>
    <row r="56" spans="1:15" s="126" customFormat="1" ht="51" x14ac:dyDescent="0.2">
      <c r="A56" s="119" t="s">
        <v>204</v>
      </c>
      <c r="B56" s="159" t="s">
        <v>138</v>
      </c>
      <c r="C56" s="160" t="s">
        <v>108</v>
      </c>
      <c r="D56" s="245">
        <v>2.04</v>
      </c>
      <c r="E56" s="292"/>
      <c r="F56" s="72"/>
      <c r="G56" s="289"/>
      <c r="H56" s="87"/>
      <c r="I56" s="289"/>
      <c r="J56" s="87"/>
      <c r="K56" s="289"/>
      <c r="L56" s="72"/>
      <c r="M56" s="72"/>
      <c r="N56" s="72"/>
      <c r="O56" s="72"/>
    </row>
    <row r="57" spans="1:15" s="126" customFormat="1" ht="51" x14ac:dyDescent="0.2">
      <c r="A57" s="119" t="s">
        <v>205</v>
      </c>
      <c r="B57" s="159" t="s">
        <v>139</v>
      </c>
      <c r="C57" s="160" t="s">
        <v>108</v>
      </c>
      <c r="D57" s="245">
        <v>159.1</v>
      </c>
      <c r="E57" s="292"/>
      <c r="F57" s="72"/>
      <c r="G57" s="289"/>
      <c r="H57" s="87"/>
      <c r="I57" s="289"/>
      <c r="J57" s="87"/>
      <c r="K57" s="289"/>
      <c r="L57" s="72"/>
      <c r="M57" s="72"/>
      <c r="N57" s="72"/>
      <c r="O57" s="72"/>
    </row>
    <row r="58" spans="1:15" s="126" customFormat="1" ht="38.25" x14ac:dyDescent="0.2">
      <c r="A58" s="119" t="s">
        <v>206</v>
      </c>
      <c r="B58" s="161" t="s">
        <v>141</v>
      </c>
      <c r="C58" s="160" t="s">
        <v>26</v>
      </c>
      <c r="D58" s="162">
        <v>2</v>
      </c>
      <c r="E58" s="292"/>
      <c r="F58" s="72"/>
      <c r="G58" s="289"/>
      <c r="H58" s="87"/>
      <c r="I58" s="289"/>
      <c r="J58" s="87"/>
      <c r="K58" s="289"/>
      <c r="L58" s="72"/>
      <c r="M58" s="72"/>
      <c r="N58" s="72"/>
      <c r="O58" s="72"/>
    </row>
    <row r="59" spans="1:15" s="126" customFormat="1" ht="38.25" x14ac:dyDescent="0.2">
      <c r="A59" s="119" t="s">
        <v>207</v>
      </c>
      <c r="B59" s="161" t="s">
        <v>142</v>
      </c>
      <c r="C59" s="160" t="s">
        <v>26</v>
      </c>
      <c r="D59" s="162">
        <v>7</v>
      </c>
      <c r="E59" s="292"/>
      <c r="F59" s="72"/>
      <c r="G59" s="289"/>
      <c r="H59" s="87"/>
      <c r="I59" s="289"/>
      <c r="J59" s="87"/>
      <c r="K59" s="289"/>
      <c r="L59" s="72"/>
      <c r="M59" s="72"/>
      <c r="N59" s="72"/>
      <c r="O59" s="72"/>
    </row>
    <row r="60" spans="1:15" s="126" customFormat="1" ht="38.25" x14ac:dyDescent="0.2">
      <c r="A60" s="119" t="s">
        <v>208</v>
      </c>
      <c r="B60" s="161" t="s">
        <v>270</v>
      </c>
      <c r="C60" s="160" t="s">
        <v>26</v>
      </c>
      <c r="D60" s="162">
        <v>7</v>
      </c>
      <c r="E60" s="292"/>
      <c r="F60" s="72"/>
      <c r="G60" s="289"/>
      <c r="H60" s="87"/>
      <c r="I60" s="289"/>
      <c r="J60" s="87"/>
      <c r="K60" s="289"/>
      <c r="L60" s="72"/>
      <c r="M60" s="72"/>
      <c r="N60" s="72"/>
      <c r="O60" s="72"/>
    </row>
    <row r="61" spans="1:15" s="126" customFormat="1" ht="38.25" x14ac:dyDescent="0.2">
      <c r="A61" s="119" t="s">
        <v>209</v>
      </c>
      <c r="B61" s="161" t="s">
        <v>296</v>
      </c>
      <c r="C61" s="160" t="s">
        <v>26</v>
      </c>
      <c r="D61" s="162">
        <v>2</v>
      </c>
      <c r="E61" s="292"/>
      <c r="F61" s="72"/>
      <c r="G61" s="289"/>
      <c r="H61" s="72"/>
      <c r="I61" s="289"/>
      <c r="J61" s="72"/>
      <c r="K61" s="289"/>
      <c r="L61" s="72"/>
      <c r="M61" s="289"/>
      <c r="N61" s="72"/>
      <c r="O61" s="72"/>
    </row>
    <row r="62" spans="1:15" s="126" customFormat="1" ht="38.25" x14ac:dyDescent="0.2">
      <c r="A62" s="119" t="s">
        <v>210</v>
      </c>
      <c r="B62" s="161" t="s">
        <v>348</v>
      </c>
      <c r="C62" s="160" t="s">
        <v>26</v>
      </c>
      <c r="D62" s="162">
        <v>1</v>
      </c>
      <c r="E62" s="292"/>
      <c r="F62" s="72"/>
      <c r="G62" s="289"/>
      <c r="H62" s="72"/>
      <c r="I62" s="289"/>
      <c r="J62" s="72"/>
      <c r="K62" s="289"/>
      <c r="L62" s="72"/>
      <c r="M62" s="289"/>
      <c r="N62" s="72"/>
      <c r="O62" s="72"/>
    </row>
    <row r="63" spans="1:15" s="126" customFormat="1" ht="38.25" x14ac:dyDescent="0.2">
      <c r="A63" s="119" t="s">
        <v>211</v>
      </c>
      <c r="B63" s="161" t="s">
        <v>143</v>
      </c>
      <c r="C63" s="160" t="s">
        <v>26</v>
      </c>
      <c r="D63" s="162">
        <v>11</v>
      </c>
      <c r="E63" s="292"/>
      <c r="F63" s="72"/>
      <c r="G63" s="289"/>
      <c r="H63" s="72"/>
      <c r="I63" s="289"/>
      <c r="J63" s="72"/>
      <c r="K63" s="289"/>
      <c r="L63" s="72"/>
      <c r="M63" s="289"/>
      <c r="N63" s="72"/>
      <c r="O63" s="72"/>
    </row>
    <row r="64" spans="1:15" s="126" customFormat="1" ht="38.25" x14ac:dyDescent="0.2">
      <c r="A64" s="119" t="s">
        <v>212</v>
      </c>
      <c r="B64" s="161" t="s">
        <v>144</v>
      </c>
      <c r="C64" s="160" t="s">
        <v>26</v>
      </c>
      <c r="D64" s="163">
        <v>3</v>
      </c>
      <c r="E64" s="292"/>
      <c r="F64" s="72"/>
      <c r="G64" s="289"/>
      <c r="H64" s="72"/>
      <c r="I64" s="289"/>
      <c r="J64" s="92"/>
      <c r="K64" s="289"/>
      <c r="L64" s="72"/>
      <c r="M64" s="289"/>
      <c r="N64" s="72"/>
      <c r="O64" s="72"/>
    </row>
    <row r="65" spans="1:17" s="126" customFormat="1" ht="38.25" x14ac:dyDescent="0.2">
      <c r="A65" s="119" t="s">
        <v>213</v>
      </c>
      <c r="B65" s="161" t="s">
        <v>297</v>
      </c>
      <c r="C65" s="160" t="s">
        <v>26</v>
      </c>
      <c r="D65" s="163">
        <v>2</v>
      </c>
      <c r="E65" s="292"/>
      <c r="F65" s="72"/>
      <c r="G65" s="289"/>
      <c r="H65" s="72"/>
      <c r="I65" s="289"/>
      <c r="J65" s="92"/>
      <c r="K65" s="289"/>
      <c r="L65" s="72"/>
      <c r="M65" s="289"/>
      <c r="N65" s="72"/>
      <c r="O65" s="72"/>
    </row>
    <row r="66" spans="1:17" s="126" customFormat="1" ht="25.5" x14ac:dyDescent="0.2">
      <c r="A66" s="119" t="s">
        <v>214</v>
      </c>
      <c r="B66" s="161" t="s">
        <v>219</v>
      </c>
      <c r="C66" s="160" t="s">
        <v>147</v>
      </c>
      <c r="D66" s="163">
        <v>18</v>
      </c>
      <c r="E66" s="292"/>
      <c r="F66" s="72"/>
      <c r="G66" s="289"/>
      <c r="H66" s="87"/>
      <c r="I66" s="289"/>
      <c r="J66" s="87"/>
      <c r="K66" s="289"/>
      <c r="L66" s="72"/>
      <c r="M66" s="72"/>
      <c r="N66" s="72"/>
      <c r="O66" s="72"/>
    </row>
    <row r="67" spans="1:17" s="126" customFormat="1" ht="25.5" x14ac:dyDescent="0.2">
      <c r="A67" s="119" t="s">
        <v>215</v>
      </c>
      <c r="B67" s="161" t="s">
        <v>220</v>
      </c>
      <c r="C67" s="160" t="s">
        <v>147</v>
      </c>
      <c r="D67" s="163">
        <v>19</v>
      </c>
      <c r="E67" s="292"/>
      <c r="F67" s="72"/>
      <c r="G67" s="289"/>
      <c r="H67" s="87"/>
      <c r="I67" s="289"/>
      <c r="J67" s="87"/>
      <c r="K67" s="289"/>
      <c r="L67" s="72"/>
      <c r="M67" s="72"/>
      <c r="N67" s="72"/>
      <c r="O67" s="72"/>
    </row>
    <row r="68" spans="1:17" s="126" customFormat="1" ht="25.5" x14ac:dyDescent="0.2">
      <c r="A68" s="119" t="s">
        <v>216</v>
      </c>
      <c r="B68" s="161" t="s">
        <v>221</v>
      </c>
      <c r="C68" s="160" t="s">
        <v>147</v>
      </c>
      <c r="D68" s="163">
        <v>8</v>
      </c>
      <c r="E68" s="292"/>
      <c r="F68" s="72"/>
      <c r="G68" s="289"/>
      <c r="H68" s="87"/>
      <c r="I68" s="289"/>
      <c r="J68" s="87"/>
      <c r="K68" s="289"/>
      <c r="L68" s="72"/>
      <c r="M68" s="72"/>
      <c r="N68" s="72"/>
      <c r="O68" s="72"/>
    </row>
    <row r="69" spans="1:17" s="126" customFormat="1" ht="25.5" x14ac:dyDescent="0.2">
      <c r="A69" s="119" t="s">
        <v>217</v>
      </c>
      <c r="B69" s="161" t="s">
        <v>222</v>
      </c>
      <c r="C69" s="160" t="s">
        <v>147</v>
      </c>
      <c r="D69" s="163">
        <v>23</v>
      </c>
      <c r="E69" s="292"/>
      <c r="F69" s="72"/>
      <c r="G69" s="289"/>
      <c r="H69" s="87"/>
      <c r="I69" s="289"/>
      <c r="J69" s="87"/>
      <c r="K69" s="289"/>
      <c r="L69" s="72"/>
      <c r="M69" s="72"/>
      <c r="N69" s="72"/>
      <c r="O69" s="72"/>
    </row>
    <row r="70" spans="1:17" s="126" customFormat="1" ht="25.5" x14ac:dyDescent="0.2">
      <c r="A70" s="119" t="s">
        <v>218</v>
      </c>
      <c r="B70" s="179" t="s">
        <v>305</v>
      </c>
      <c r="C70" s="218" t="s">
        <v>108</v>
      </c>
      <c r="D70" s="209">
        <v>5.8</v>
      </c>
      <c r="E70" s="290"/>
      <c r="F70" s="183"/>
      <c r="G70" s="183"/>
      <c r="H70" s="293"/>
      <c r="I70" s="183"/>
      <c r="J70" s="183"/>
      <c r="K70" s="183"/>
      <c r="L70" s="183"/>
      <c r="M70" s="183"/>
      <c r="N70" s="183"/>
      <c r="O70" s="183"/>
    </row>
    <row r="71" spans="1:17" s="126" customFormat="1" ht="25.5" x14ac:dyDescent="0.2">
      <c r="A71" s="119" t="s">
        <v>241</v>
      </c>
      <c r="B71" s="179" t="s">
        <v>395</v>
      </c>
      <c r="C71" s="218" t="s">
        <v>147</v>
      </c>
      <c r="D71" s="246">
        <v>1</v>
      </c>
      <c r="E71" s="290"/>
      <c r="F71" s="183"/>
      <c r="G71" s="183"/>
      <c r="H71" s="293"/>
      <c r="I71" s="183"/>
      <c r="J71" s="183"/>
      <c r="K71" s="183"/>
      <c r="L71" s="183"/>
      <c r="M71" s="183"/>
      <c r="N71" s="183"/>
      <c r="O71" s="183"/>
    </row>
    <row r="72" spans="1:17" s="126" customFormat="1" x14ac:dyDescent="0.2">
      <c r="A72" s="119" t="s">
        <v>242</v>
      </c>
      <c r="B72" s="194" t="s">
        <v>223</v>
      </c>
      <c r="C72" s="195"/>
      <c r="D72" s="202"/>
      <c r="E72" s="180"/>
      <c r="F72" s="181"/>
      <c r="G72" s="182"/>
      <c r="H72" s="183"/>
      <c r="I72" s="182"/>
      <c r="J72" s="183"/>
      <c r="K72" s="182"/>
      <c r="L72" s="183"/>
      <c r="M72" s="182"/>
      <c r="N72" s="183"/>
      <c r="O72" s="181"/>
    </row>
    <row r="73" spans="1:17" s="126" customFormat="1" x14ac:dyDescent="0.2">
      <c r="A73" s="119" t="s">
        <v>396</v>
      </c>
      <c r="B73" s="161" t="s">
        <v>224</v>
      </c>
      <c r="C73" s="195" t="s">
        <v>147</v>
      </c>
      <c r="D73" s="202">
        <v>3</v>
      </c>
      <c r="E73" s="237"/>
      <c r="F73" s="183"/>
      <c r="G73" s="183"/>
      <c r="H73" s="293"/>
      <c r="I73" s="183"/>
      <c r="J73" s="293"/>
      <c r="K73" s="293"/>
      <c r="L73" s="293"/>
      <c r="M73" s="293"/>
      <c r="N73" s="293"/>
      <c r="O73" s="293"/>
      <c r="Q73" s="310"/>
    </row>
    <row r="74" spans="1:17" s="126" customFormat="1" ht="14.25" x14ac:dyDescent="0.2">
      <c r="A74" s="119" t="s">
        <v>397</v>
      </c>
      <c r="B74" s="161" t="s">
        <v>225</v>
      </c>
      <c r="C74" s="195" t="s">
        <v>147</v>
      </c>
      <c r="D74" s="202">
        <v>3</v>
      </c>
      <c r="E74" s="237"/>
      <c r="F74" s="183"/>
      <c r="G74" s="183"/>
      <c r="H74" s="293"/>
      <c r="I74" s="183"/>
      <c r="J74" s="293"/>
      <c r="K74" s="293"/>
      <c r="L74" s="293"/>
      <c r="M74" s="293"/>
      <c r="N74" s="293"/>
      <c r="O74" s="293"/>
    </row>
    <row r="75" spans="1:17" s="126" customFormat="1" x14ac:dyDescent="0.2">
      <c r="A75" s="119" t="s">
        <v>398</v>
      </c>
      <c r="B75" s="161" t="s">
        <v>226</v>
      </c>
      <c r="C75" s="197" t="s">
        <v>108</v>
      </c>
      <c r="D75" s="203">
        <v>5.3</v>
      </c>
      <c r="E75" s="290"/>
      <c r="F75" s="183"/>
      <c r="G75" s="183"/>
      <c r="H75" s="293"/>
      <c r="I75" s="183"/>
      <c r="J75" s="183"/>
      <c r="K75" s="183"/>
      <c r="L75" s="183"/>
      <c r="M75" s="293"/>
      <c r="N75" s="183"/>
      <c r="O75" s="183"/>
    </row>
    <row r="76" spans="1:17" s="126" customFormat="1" x14ac:dyDescent="0.2">
      <c r="A76" s="119" t="s">
        <v>399</v>
      </c>
      <c r="B76" s="164" t="s">
        <v>227</v>
      </c>
      <c r="C76" s="160" t="s">
        <v>147</v>
      </c>
      <c r="D76" s="202">
        <v>18</v>
      </c>
      <c r="E76" s="290"/>
      <c r="F76" s="183"/>
      <c r="G76" s="183"/>
      <c r="H76" s="293"/>
      <c r="I76" s="183"/>
      <c r="J76" s="183"/>
      <c r="K76" s="183"/>
      <c r="L76" s="183"/>
      <c r="M76" s="183"/>
      <c r="N76" s="183"/>
      <c r="O76" s="183"/>
    </row>
    <row r="77" spans="1:17" s="126" customFormat="1" x14ac:dyDescent="0.2">
      <c r="A77" s="119" t="s">
        <v>400</v>
      </c>
      <c r="B77" s="161" t="s">
        <v>306</v>
      </c>
      <c r="C77" s="195" t="s">
        <v>147</v>
      </c>
      <c r="D77" s="202">
        <v>1</v>
      </c>
      <c r="E77" s="237"/>
      <c r="F77" s="183"/>
      <c r="G77" s="183"/>
      <c r="H77" s="293"/>
      <c r="I77" s="183"/>
      <c r="J77" s="293"/>
      <c r="K77" s="293"/>
      <c r="L77" s="293"/>
      <c r="M77" s="293"/>
      <c r="N77" s="293"/>
      <c r="O77" s="293"/>
    </row>
    <row r="78" spans="1:17" s="126" customFormat="1" ht="14.25" x14ac:dyDescent="0.2">
      <c r="A78" s="119" t="s">
        <v>401</v>
      </c>
      <c r="B78" s="161" t="s">
        <v>307</v>
      </c>
      <c r="C78" s="195" t="s">
        <v>147</v>
      </c>
      <c r="D78" s="202">
        <v>1</v>
      </c>
      <c r="E78" s="237"/>
      <c r="F78" s="183"/>
      <c r="G78" s="183"/>
      <c r="H78" s="293"/>
      <c r="I78" s="183"/>
      <c r="J78" s="293"/>
      <c r="K78" s="293"/>
      <c r="L78" s="293"/>
      <c r="M78" s="293"/>
      <c r="N78" s="293"/>
      <c r="O78" s="293"/>
    </row>
    <row r="79" spans="1:17" s="126" customFormat="1" x14ac:dyDescent="0.2">
      <c r="A79" s="119" t="s">
        <v>402</v>
      </c>
      <c r="B79" s="161" t="s">
        <v>308</v>
      </c>
      <c r="C79" s="197" t="s">
        <v>108</v>
      </c>
      <c r="D79" s="203">
        <v>0.56000000000000005</v>
      </c>
      <c r="E79" s="290"/>
      <c r="F79" s="183"/>
      <c r="G79" s="183"/>
      <c r="H79" s="293"/>
      <c r="I79" s="183"/>
      <c r="J79" s="183"/>
      <c r="K79" s="183"/>
      <c r="L79" s="183"/>
      <c r="M79" s="293"/>
      <c r="N79" s="183"/>
      <c r="O79" s="183"/>
    </row>
    <row r="80" spans="1:17" s="126" customFormat="1" x14ac:dyDescent="0.2">
      <c r="A80" s="119" t="s">
        <v>403</v>
      </c>
      <c r="B80" s="164" t="s">
        <v>227</v>
      </c>
      <c r="C80" s="160" t="s">
        <v>147</v>
      </c>
      <c r="D80" s="202">
        <v>2</v>
      </c>
      <c r="E80" s="290"/>
      <c r="F80" s="183"/>
      <c r="G80" s="183"/>
      <c r="H80" s="293"/>
      <c r="I80" s="183"/>
      <c r="J80" s="183"/>
      <c r="K80" s="183"/>
      <c r="L80" s="183"/>
      <c r="M80" s="183"/>
      <c r="N80" s="183"/>
      <c r="O80" s="183"/>
    </row>
    <row r="81" spans="1:15" s="126" customFormat="1" x14ac:dyDescent="0.2">
      <c r="A81" s="119" t="s">
        <v>404</v>
      </c>
      <c r="B81" s="161" t="s">
        <v>228</v>
      </c>
      <c r="C81" s="195" t="s">
        <v>147</v>
      </c>
      <c r="D81" s="202">
        <v>9</v>
      </c>
      <c r="E81" s="237"/>
      <c r="F81" s="183"/>
      <c r="G81" s="183"/>
      <c r="H81" s="293"/>
      <c r="I81" s="183"/>
      <c r="J81" s="293"/>
      <c r="K81" s="293"/>
      <c r="L81" s="293"/>
      <c r="M81" s="293"/>
      <c r="N81" s="293"/>
      <c r="O81" s="293"/>
    </row>
    <row r="82" spans="1:15" s="126" customFormat="1" ht="14.25" x14ac:dyDescent="0.2">
      <c r="A82" s="119" t="s">
        <v>405</v>
      </c>
      <c r="B82" s="161" t="s">
        <v>229</v>
      </c>
      <c r="C82" s="195" t="s">
        <v>147</v>
      </c>
      <c r="D82" s="202">
        <v>9</v>
      </c>
      <c r="E82" s="237"/>
      <c r="F82" s="183"/>
      <c r="G82" s="183"/>
      <c r="H82" s="293"/>
      <c r="I82" s="183"/>
      <c r="J82" s="293"/>
      <c r="K82" s="293"/>
      <c r="L82" s="293"/>
      <c r="M82" s="293"/>
      <c r="N82" s="293"/>
      <c r="O82" s="293"/>
    </row>
    <row r="83" spans="1:15" s="126" customFormat="1" x14ac:dyDescent="0.2">
      <c r="A83" s="119" t="s">
        <v>406</v>
      </c>
      <c r="B83" s="161" t="s">
        <v>230</v>
      </c>
      <c r="C83" s="197" t="s">
        <v>108</v>
      </c>
      <c r="D83" s="203">
        <v>13.53</v>
      </c>
      <c r="E83" s="290"/>
      <c r="F83" s="183"/>
      <c r="G83" s="183"/>
      <c r="H83" s="293"/>
      <c r="I83" s="183"/>
      <c r="J83" s="183"/>
      <c r="K83" s="183"/>
      <c r="L83" s="183"/>
      <c r="M83" s="293"/>
      <c r="N83" s="183"/>
      <c r="O83" s="183"/>
    </row>
    <row r="84" spans="1:15" s="126" customFormat="1" x14ac:dyDescent="0.2">
      <c r="A84" s="119" t="s">
        <v>407</v>
      </c>
      <c r="B84" s="164" t="s">
        <v>227</v>
      </c>
      <c r="C84" s="160" t="s">
        <v>147</v>
      </c>
      <c r="D84" s="204">
        <v>45</v>
      </c>
      <c r="E84" s="290"/>
      <c r="F84" s="183"/>
      <c r="G84" s="183"/>
      <c r="H84" s="293"/>
      <c r="I84" s="183"/>
      <c r="J84" s="183"/>
      <c r="K84" s="183"/>
      <c r="L84" s="183"/>
      <c r="M84" s="183"/>
      <c r="N84" s="183"/>
      <c r="O84" s="183"/>
    </row>
    <row r="85" spans="1:15" s="126" customFormat="1" x14ac:dyDescent="0.2">
      <c r="A85" s="119" t="s">
        <v>243</v>
      </c>
      <c r="B85" s="164" t="s">
        <v>146</v>
      </c>
      <c r="C85" s="160" t="s">
        <v>147</v>
      </c>
      <c r="D85" s="165">
        <v>35</v>
      </c>
      <c r="E85" s="292"/>
      <c r="F85" s="183"/>
      <c r="G85" s="289"/>
      <c r="H85" s="72"/>
      <c r="I85" s="289"/>
      <c r="J85" s="87"/>
      <c r="K85" s="289"/>
      <c r="L85" s="72"/>
      <c r="M85" s="72"/>
      <c r="N85" s="72"/>
      <c r="O85" s="72"/>
    </row>
    <row r="86" spans="1:15" s="126" customFormat="1" ht="25.5" x14ac:dyDescent="0.2">
      <c r="A86" s="119" t="s">
        <v>244</v>
      </c>
      <c r="B86" s="155" t="s">
        <v>148</v>
      </c>
      <c r="C86" s="166" t="s">
        <v>147</v>
      </c>
      <c r="D86" s="163">
        <v>23</v>
      </c>
      <c r="E86" s="292"/>
      <c r="F86" s="183"/>
      <c r="G86" s="289"/>
      <c r="H86" s="72"/>
      <c r="I86" s="289"/>
      <c r="J86" s="87"/>
      <c r="K86" s="289"/>
      <c r="L86" s="72"/>
      <c r="M86" s="72"/>
      <c r="N86" s="72"/>
      <c r="O86" s="72"/>
    </row>
    <row r="87" spans="1:15" s="126" customFormat="1" x14ac:dyDescent="0.2">
      <c r="A87" s="119" t="s">
        <v>245</v>
      </c>
      <c r="B87" s="155" t="s">
        <v>149</v>
      </c>
      <c r="C87" s="166" t="s">
        <v>147</v>
      </c>
      <c r="D87" s="163">
        <v>23</v>
      </c>
      <c r="E87" s="86"/>
      <c r="F87" s="183"/>
      <c r="G87" s="289"/>
      <c r="H87" s="87"/>
      <c r="I87" s="88"/>
      <c r="J87" s="87"/>
      <c r="K87" s="289"/>
      <c r="L87" s="72"/>
      <c r="M87" s="72"/>
      <c r="N87" s="72"/>
      <c r="O87" s="72"/>
    </row>
    <row r="88" spans="1:15" s="126" customFormat="1" x14ac:dyDescent="0.2">
      <c r="A88" s="119" t="s">
        <v>327</v>
      </c>
      <c r="B88" s="167" t="s">
        <v>150</v>
      </c>
      <c r="C88" s="166" t="s">
        <v>108</v>
      </c>
      <c r="D88" s="153">
        <v>1104.57</v>
      </c>
      <c r="E88" s="292"/>
      <c r="F88" s="183"/>
      <c r="G88" s="289"/>
      <c r="H88" s="87"/>
      <c r="I88" s="289"/>
      <c r="J88" s="87"/>
      <c r="K88" s="289"/>
      <c r="L88" s="72"/>
      <c r="M88" s="72"/>
      <c r="N88" s="72"/>
      <c r="O88" s="72"/>
    </row>
    <row r="89" spans="1:15" s="126" customFormat="1" x14ac:dyDescent="0.2">
      <c r="A89" s="119" t="s">
        <v>328</v>
      </c>
      <c r="B89" s="155" t="s">
        <v>151</v>
      </c>
      <c r="C89" s="166" t="s">
        <v>108</v>
      </c>
      <c r="D89" s="153">
        <v>843.43</v>
      </c>
      <c r="E89" s="291"/>
      <c r="F89" s="183"/>
      <c r="G89" s="289"/>
      <c r="H89" s="87"/>
      <c r="I89" s="289"/>
      <c r="J89" s="87"/>
      <c r="K89" s="289"/>
      <c r="L89" s="72"/>
      <c r="M89" s="72"/>
      <c r="N89" s="72"/>
      <c r="O89" s="72"/>
    </row>
    <row r="90" spans="1:15" s="126" customFormat="1" x14ac:dyDescent="0.2">
      <c r="A90" s="119" t="s">
        <v>329</v>
      </c>
      <c r="B90" s="155" t="s">
        <v>152</v>
      </c>
      <c r="C90" s="166" t="s">
        <v>108</v>
      </c>
      <c r="D90" s="153">
        <v>843.43</v>
      </c>
      <c r="E90" s="292"/>
      <c r="F90" s="183"/>
      <c r="G90" s="289"/>
      <c r="H90" s="87"/>
      <c r="I90" s="289"/>
      <c r="J90" s="87"/>
      <c r="K90" s="289"/>
      <c r="L90" s="72"/>
      <c r="M90" s="72"/>
      <c r="N90" s="72"/>
      <c r="O90" s="72"/>
    </row>
    <row r="91" spans="1:15" s="126" customFormat="1" ht="76.5" x14ac:dyDescent="0.2">
      <c r="A91" s="119" t="s">
        <v>330</v>
      </c>
      <c r="B91" s="155" t="s">
        <v>670</v>
      </c>
      <c r="C91" s="166" t="s">
        <v>147</v>
      </c>
      <c r="D91" s="163">
        <v>23</v>
      </c>
      <c r="E91" s="292"/>
      <c r="F91" s="183"/>
      <c r="G91" s="289"/>
      <c r="H91" s="72"/>
      <c r="I91" s="289"/>
      <c r="J91" s="87"/>
      <c r="K91" s="289"/>
      <c r="L91" s="72"/>
      <c r="M91" s="72"/>
      <c r="N91" s="72"/>
      <c r="O91" s="72"/>
    </row>
    <row r="92" spans="1:15" s="126" customFormat="1" ht="51" x14ac:dyDescent="0.2">
      <c r="A92" s="119" t="s">
        <v>331</v>
      </c>
      <c r="B92" s="155" t="s">
        <v>153</v>
      </c>
      <c r="C92" s="166" t="s">
        <v>147</v>
      </c>
      <c r="D92" s="163">
        <v>40</v>
      </c>
      <c r="E92" s="292"/>
      <c r="F92" s="183"/>
      <c r="G92" s="289"/>
      <c r="H92" s="72"/>
      <c r="I92" s="289"/>
      <c r="J92" s="87"/>
      <c r="K92" s="289"/>
      <c r="L92" s="72"/>
      <c r="M92" s="72"/>
      <c r="N92" s="72"/>
      <c r="O92" s="72"/>
    </row>
    <row r="93" spans="1:15" s="126" customFormat="1" ht="25.5" x14ac:dyDescent="0.2">
      <c r="A93" s="119" t="s">
        <v>332</v>
      </c>
      <c r="B93" s="155" t="s">
        <v>394</v>
      </c>
      <c r="C93" s="166" t="s">
        <v>155</v>
      </c>
      <c r="D93" s="210">
        <v>1</v>
      </c>
      <c r="E93" s="290"/>
      <c r="F93" s="183"/>
      <c r="G93" s="183"/>
      <c r="H93" s="293"/>
      <c r="I93" s="183"/>
      <c r="J93" s="183"/>
      <c r="K93" s="289"/>
      <c r="L93" s="72"/>
      <c r="M93" s="72"/>
      <c r="N93" s="72"/>
      <c r="O93" s="72"/>
    </row>
    <row r="94" spans="1:15" s="126" customFormat="1" ht="38.25" x14ac:dyDescent="0.2">
      <c r="A94" s="119" t="s">
        <v>333</v>
      </c>
      <c r="B94" s="155" t="s">
        <v>154</v>
      </c>
      <c r="C94" s="166" t="s">
        <v>155</v>
      </c>
      <c r="D94" s="163">
        <v>7</v>
      </c>
      <c r="E94" s="291"/>
      <c r="F94" s="183"/>
      <c r="G94" s="289"/>
      <c r="H94" s="87"/>
      <c r="I94" s="289"/>
      <c r="J94" s="87"/>
      <c r="K94" s="289"/>
      <c r="L94" s="72"/>
      <c r="M94" s="72"/>
      <c r="N94" s="72"/>
      <c r="O94" s="72"/>
    </row>
    <row r="95" spans="1:15" s="71" customFormat="1" x14ac:dyDescent="0.2">
      <c r="A95" s="64"/>
      <c r="B95" s="65"/>
      <c r="C95" s="66"/>
      <c r="D95" s="67"/>
      <c r="E95" s="68"/>
      <c r="F95" s="69"/>
      <c r="G95" s="70"/>
      <c r="H95" s="69"/>
      <c r="I95" s="70"/>
      <c r="J95" s="69"/>
      <c r="K95" s="70"/>
      <c r="L95" s="69"/>
      <c r="M95" s="70"/>
      <c r="N95" s="69"/>
      <c r="O95" s="69"/>
    </row>
    <row r="96" spans="1:15" s="42" customFormat="1" x14ac:dyDescent="0.2">
      <c r="A96" s="43"/>
      <c r="B96" s="23" t="s">
        <v>0</v>
      </c>
      <c r="C96" s="44"/>
      <c r="D96" s="43"/>
      <c r="E96" s="45"/>
      <c r="F96" s="46"/>
      <c r="G96" s="48"/>
      <c r="H96" s="47"/>
      <c r="I96" s="48"/>
      <c r="J96" s="47"/>
      <c r="K96" s="48"/>
      <c r="L96" s="47"/>
      <c r="M96" s="48"/>
      <c r="N96" s="47"/>
      <c r="O96" s="73"/>
    </row>
    <row r="97" spans="2:15" x14ac:dyDescent="0.2">
      <c r="J97" s="15" t="s">
        <v>723</v>
      </c>
      <c r="K97" s="14"/>
      <c r="L97" s="14"/>
      <c r="M97" s="14"/>
      <c r="N97" s="14"/>
      <c r="O97" s="49"/>
    </row>
    <row r="98" spans="2:15" x14ac:dyDescent="0.2">
      <c r="J98" s="15" t="s">
        <v>19</v>
      </c>
      <c r="K98" s="50"/>
      <c r="L98" s="50"/>
      <c r="M98" s="50"/>
      <c r="N98" s="50"/>
      <c r="O98" s="51"/>
    </row>
    <row r="99" spans="2:15" x14ac:dyDescent="0.2">
      <c r="J99" s="15"/>
      <c r="K99" s="74"/>
      <c r="L99" s="74"/>
      <c r="M99" s="74"/>
      <c r="N99" s="74"/>
      <c r="O99" s="75"/>
    </row>
    <row r="100" spans="2:15" x14ac:dyDescent="0.2">
      <c r="B100" s="52" t="s">
        <v>24</v>
      </c>
      <c r="E100" s="53"/>
    </row>
    <row r="101" spans="2:15" x14ac:dyDescent="0.2">
      <c r="E101" s="53" t="s">
        <v>726</v>
      </c>
    </row>
    <row r="102" spans="2:15" x14ac:dyDescent="0.2">
      <c r="B102" s="52" t="s">
        <v>25</v>
      </c>
      <c r="E102" s="53"/>
    </row>
    <row r="103" spans="2:15" x14ac:dyDescent="0.2">
      <c r="E103"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1-13&amp;"Arial,Bold"&amp;USADZĪVES KANALIZĀCIJA K1 LAUKU IELĀ.</oddHeader>
    <oddFooter>&amp;C&amp;8&amp;P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101"/>
  <sheetViews>
    <sheetView topLeftCell="A94" workbookViewId="0">
      <selection activeCell="C98" sqref="C98"/>
    </sheetView>
  </sheetViews>
  <sheetFormatPr defaultColWidth="9.140625" defaultRowHeight="12.75" x14ac:dyDescent="0.2"/>
  <cols>
    <col min="1" max="1" width="6.42578125" style="3" customWidth="1"/>
    <col min="2" max="2" width="38" style="1" customWidth="1"/>
    <col min="3" max="3" width="4.7109375" style="2" customWidth="1"/>
    <col min="4" max="4" width="8.140625" style="3" customWidth="1"/>
    <col min="5" max="5" width="6.28515625" style="3" customWidth="1"/>
    <col min="6" max="6" width="6.5703125" style="4" customWidth="1"/>
    <col min="7" max="7" width="6.5703125" style="5" customWidth="1"/>
    <col min="8" max="8" width="7.28515625" style="5" customWidth="1"/>
    <col min="9" max="9" width="6.28515625" style="5" customWidth="1"/>
    <col min="10" max="11" width="7.28515625" style="5" customWidth="1"/>
    <col min="12" max="12" width="8.42578125" style="5" customWidth="1"/>
    <col min="13" max="13" width="9.5703125" style="5" customWidth="1"/>
    <col min="14" max="14" width="9.8554687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D53</f>
        <v>19.16</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D54</f>
        <v>84.61</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D55</f>
        <v>28.77</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D50+D56</f>
        <v>262.91000000000003</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D51+D57</f>
        <v>444.53999999999996</v>
      </c>
      <c r="E15" s="86"/>
      <c r="F15" s="87"/>
      <c r="G15" s="289"/>
      <c r="H15" s="87"/>
      <c r="I15" s="88"/>
      <c r="J15" s="87"/>
      <c r="K15" s="289"/>
      <c r="L15" s="72"/>
      <c r="M15" s="72"/>
      <c r="N15" s="72"/>
      <c r="O15" s="72"/>
      <c r="Q15" s="307"/>
    </row>
    <row r="16" spans="1:17" s="89" customFormat="1" ht="25.5" x14ac:dyDescent="0.2">
      <c r="A16" s="152" t="s">
        <v>172</v>
      </c>
      <c r="B16" s="155" t="s">
        <v>689</v>
      </c>
      <c r="C16" s="207" t="s">
        <v>108</v>
      </c>
      <c r="D16" s="216">
        <f>D52+D58</f>
        <v>180.38</v>
      </c>
      <c r="E16" s="86"/>
      <c r="F16" s="87"/>
      <c r="G16" s="289"/>
      <c r="H16" s="87"/>
      <c r="I16" s="88"/>
      <c r="J16" s="87"/>
      <c r="K16" s="289"/>
      <c r="L16" s="72"/>
      <c r="M16" s="72"/>
      <c r="N16" s="72"/>
      <c r="O16" s="72"/>
      <c r="Q16" s="307"/>
    </row>
    <row r="17" spans="1:17" s="89" customFormat="1" ht="25.5" x14ac:dyDescent="0.2">
      <c r="A17" s="152" t="s">
        <v>173</v>
      </c>
      <c r="B17" s="155" t="s">
        <v>691</v>
      </c>
      <c r="C17" s="207" t="s">
        <v>108</v>
      </c>
      <c r="D17" s="216">
        <f>D59</f>
        <v>98.85</v>
      </c>
      <c r="E17" s="86"/>
      <c r="F17" s="87"/>
      <c r="G17" s="289"/>
      <c r="H17" s="87"/>
      <c r="I17" s="88"/>
      <c r="J17" s="87"/>
      <c r="K17" s="289"/>
      <c r="L17" s="72"/>
      <c r="M17" s="72"/>
      <c r="N17" s="72"/>
      <c r="O17" s="72"/>
      <c r="Q17" s="307"/>
    </row>
    <row r="18" spans="1:17" s="89" customFormat="1" ht="25.5" x14ac:dyDescent="0.2">
      <c r="A18" s="152" t="s">
        <v>174</v>
      </c>
      <c r="B18" s="148" t="s">
        <v>109</v>
      </c>
      <c r="C18" s="149" t="s">
        <v>110</v>
      </c>
      <c r="D18" s="150">
        <v>3207.6019999999999</v>
      </c>
      <c r="E18" s="493"/>
      <c r="F18" s="491"/>
      <c r="G18" s="492"/>
      <c r="H18" s="490"/>
      <c r="I18" s="492"/>
      <c r="J18" s="489"/>
      <c r="K18" s="492"/>
      <c r="L18" s="489"/>
      <c r="M18" s="489"/>
      <c r="N18" s="489"/>
      <c r="O18" s="72"/>
    </row>
    <row r="19" spans="1:17" s="89" customFormat="1" ht="63.75" x14ac:dyDescent="0.2">
      <c r="A19" s="152" t="s">
        <v>175</v>
      </c>
      <c r="B19" s="148" t="s">
        <v>111</v>
      </c>
      <c r="C19" s="149" t="s">
        <v>110</v>
      </c>
      <c r="D19" s="150">
        <v>1054.863447368421</v>
      </c>
      <c r="E19" s="494"/>
      <c r="F19" s="491"/>
      <c r="G19" s="492"/>
      <c r="H19" s="489"/>
      <c r="I19" s="492"/>
      <c r="J19" s="489"/>
      <c r="K19" s="492"/>
      <c r="L19" s="489"/>
      <c r="M19" s="489"/>
      <c r="N19" s="489"/>
      <c r="O19" s="72"/>
    </row>
    <row r="20" spans="1:17" s="89" customFormat="1" ht="38.25" x14ac:dyDescent="0.2">
      <c r="A20" s="152" t="s">
        <v>176</v>
      </c>
      <c r="B20" s="148" t="s">
        <v>112</v>
      </c>
      <c r="C20" s="149" t="s">
        <v>113</v>
      </c>
      <c r="D20" s="150">
        <v>2440</v>
      </c>
      <c r="E20" s="86"/>
      <c r="F20" s="87"/>
      <c r="G20" s="289"/>
      <c r="H20" s="87"/>
      <c r="I20" s="88"/>
      <c r="J20" s="72"/>
      <c r="K20" s="289"/>
      <c r="L20" s="72"/>
      <c r="M20" s="72"/>
      <c r="N20" s="72"/>
      <c r="O20" s="72"/>
    </row>
    <row r="21" spans="1:17" s="89" customFormat="1" ht="63.75" x14ac:dyDescent="0.2">
      <c r="A21" s="152" t="s">
        <v>177</v>
      </c>
      <c r="B21" s="151" t="s">
        <v>114</v>
      </c>
      <c r="C21" s="149" t="s">
        <v>113</v>
      </c>
      <c r="D21" s="150">
        <v>2440</v>
      </c>
      <c r="E21" s="86"/>
      <c r="F21" s="87"/>
      <c r="G21" s="289"/>
      <c r="H21" s="87"/>
      <c r="I21" s="88"/>
      <c r="J21" s="87"/>
      <c r="K21" s="289"/>
      <c r="L21" s="72"/>
      <c r="M21" s="72"/>
      <c r="N21" s="72"/>
      <c r="O21" s="72"/>
    </row>
    <row r="22" spans="1:17" s="89" customFormat="1" ht="25.5" x14ac:dyDescent="0.2">
      <c r="A22" s="152" t="s">
        <v>178</v>
      </c>
      <c r="B22" s="148" t="s">
        <v>115</v>
      </c>
      <c r="C22" s="149" t="s">
        <v>113</v>
      </c>
      <c r="D22" s="150">
        <v>328.44</v>
      </c>
      <c r="E22" s="86"/>
      <c r="F22" s="87"/>
      <c r="G22" s="289"/>
      <c r="H22" s="87"/>
      <c r="I22" s="88"/>
      <c r="J22" s="87"/>
      <c r="K22" s="289"/>
      <c r="L22" s="72"/>
      <c r="M22" s="72"/>
      <c r="N22" s="72"/>
      <c r="O22" s="72"/>
    </row>
    <row r="23" spans="1:17" s="89" customFormat="1" ht="38.25" x14ac:dyDescent="0.2">
      <c r="A23" s="152" t="s">
        <v>179</v>
      </c>
      <c r="B23" s="151" t="s">
        <v>116</v>
      </c>
      <c r="C23" s="149" t="s">
        <v>113</v>
      </c>
      <c r="D23" s="150">
        <v>328.44</v>
      </c>
      <c r="E23" s="292"/>
      <c r="F23" s="87"/>
      <c r="G23" s="289"/>
      <c r="H23" s="87"/>
      <c r="I23" s="289"/>
      <c r="J23" s="72"/>
      <c r="K23" s="289"/>
      <c r="L23" s="72"/>
      <c r="M23" s="72"/>
      <c r="N23" s="72"/>
      <c r="O23" s="72"/>
    </row>
    <row r="24" spans="1:17" s="89" customFormat="1" ht="14.25" x14ac:dyDescent="0.2">
      <c r="A24" s="152" t="s">
        <v>180</v>
      </c>
      <c r="B24" s="148" t="s">
        <v>117</v>
      </c>
      <c r="C24" s="149" t="s">
        <v>113</v>
      </c>
      <c r="D24" s="150">
        <v>1220</v>
      </c>
      <c r="E24" s="292"/>
      <c r="F24" s="87"/>
      <c r="G24" s="289"/>
      <c r="H24" s="72"/>
      <c r="I24" s="289"/>
      <c r="J24" s="72"/>
      <c r="K24" s="289"/>
      <c r="L24" s="72"/>
      <c r="M24" s="72"/>
      <c r="N24" s="72"/>
      <c r="O24" s="72"/>
    </row>
    <row r="25" spans="1:17" s="89" customFormat="1" ht="38.25" x14ac:dyDescent="0.2">
      <c r="A25" s="152" t="s">
        <v>181</v>
      </c>
      <c r="B25" s="151" t="s">
        <v>574</v>
      </c>
      <c r="C25" s="149" t="s">
        <v>113</v>
      </c>
      <c r="D25" s="150">
        <v>1220</v>
      </c>
      <c r="E25" s="86"/>
      <c r="F25" s="87"/>
      <c r="G25" s="289"/>
      <c r="H25" s="87"/>
      <c r="I25" s="88"/>
      <c r="J25" s="87"/>
      <c r="K25" s="289"/>
      <c r="L25" s="72"/>
      <c r="M25" s="72"/>
      <c r="N25" s="72"/>
      <c r="O25" s="72"/>
    </row>
    <row r="26" spans="1:17" ht="38.25" x14ac:dyDescent="0.2">
      <c r="A26" s="152" t="s">
        <v>182</v>
      </c>
      <c r="B26" s="148" t="s">
        <v>118</v>
      </c>
      <c r="C26" s="149" t="s">
        <v>108</v>
      </c>
      <c r="D26" s="153">
        <v>472.63</v>
      </c>
      <c r="E26" s="292"/>
      <c r="F26" s="87"/>
      <c r="G26" s="289"/>
      <c r="H26" s="72"/>
      <c r="I26" s="289"/>
      <c r="J26" s="72"/>
      <c r="K26" s="289"/>
      <c r="L26" s="72"/>
      <c r="M26" s="72"/>
      <c r="N26" s="72"/>
      <c r="O26" s="72"/>
    </row>
    <row r="27" spans="1:17" ht="25.5" x14ac:dyDescent="0.2">
      <c r="A27" s="152" t="s">
        <v>183</v>
      </c>
      <c r="B27" s="148" t="s">
        <v>119</v>
      </c>
      <c r="C27" s="149" t="s">
        <v>110</v>
      </c>
      <c r="D27" s="150">
        <v>251.82449999999997</v>
      </c>
      <c r="E27" s="291"/>
      <c r="F27" s="87"/>
      <c r="G27" s="289"/>
      <c r="H27" s="72"/>
      <c r="I27" s="289"/>
      <c r="J27" s="72"/>
      <c r="K27" s="289"/>
      <c r="L27" s="72"/>
      <c r="M27" s="72"/>
      <c r="N27" s="72"/>
      <c r="O27" s="72"/>
    </row>
    <row r="28" spans="1:17" ht="14.25" x14ac:dyDescent="0.2">
      <c r="A28" s="152" t="s">
        <v>184</v>
      </c>
      <c r="B28" s="148" t="s">
        <v>120</v>
      </c>
      <c r="C28" s="149" t="s">
        <v>110</v>
      </c>
      <c r="D28" s="150">
        <v>503.64899999999994</v>
      </c>
      <c r="E28" s="291"/>
      <c r="F28" s="87"/>
      <c r="G28" s="289"/>
      <c r="H28" s="72"/>
      <c r="I28" s="289"/>
      <c r="J28" s="72"/>
      <c r="K28" s="289"/>
      <c r="L28" s="72"/>
      <c r="M28" s="72"/>
      <c r="N28" s="72"/>
      <c r="O28" s="72"/>
    </row>
    <row r="29" spans="1:17" ht="51" x14ac:dyDescent="0.2">
      <c r="A29" s="152" t="s">
        <v>185</v>
      </c>
      <c r="B29" s="154" t="s">
        <v>121</v>
      </c>
      <c r="C29" s="149" t="s">
        <v>110</v>
      </c>
      <c r="D29" s="217">
        <v>146.4</v>
      </c>
      <c r="E29" s="292"/>
      <c r="F29" s="72"/>
      <c r="G29" s="289"/>
      <c r="H29" s="72"/>
      <c r="I29" s="289"/>
      <c r="J29" s="72"/>
      <c r="K29" s="289"/>
      <c r="L29" s="72"/>
      <c r="M29" s="72"/>
      <c r="N29" s="72"/>
      <c r="O29" s="72"/>
    </row>
    <row r="30" spans="1:17" x14ac:dyDescent="0.2">
      <c r="A30" s="152" t="s">
        <v>186</v>
      </c>
      <c r="B30" s="154" t="s">
        <v>122</v>
      </c>
      <c r="C30" s="149" t="s">
        <v>108</v>
      </c>
      <c r="D30" s="150">
        <v>1119.22</v>
      </c>
      <c r="E30" s="85"/>
      <c r="F30" s="87"/>
      <c r="G30" s="289"/>
      <c r="H30" s="87"/>
      <c r="I30" s="289"/>
      <c r="J30" s="72"/>
      <c r="K30" s="289"/>
      <c r="L30" s="72"/>
      <c r="M30" s="72"/>
      <c r="N30" s="72"/>
      <c r="O30" s="72"/>
    </row>
    <row r="31" spans="1:17" x14ac:dyDescent="0.2">
      <c r="A31" s="18"/>
      <c r="B31" s="156" t="s">
        <v>123</v>
      </c>
      <c r="C31" s="156"/>
      <c r="D31" s="157"/>
      <c r="E31" s="25"/>
      <c r="F31" s="31"/>
      <c r="G31" s="33"/>
      <c r="H31" s="35"/>
      <c r="I31" s="33"/>
      <c r="J31" s="35"/>
      <c r="K31" s="33"/>
      <c r="L31" s="35"/>
      <c r="M31" s="33"/>
      <c r="N31" s="35"/>
      <c r="O31" s="41"/>
    </row>
    <row r="32" spans="1:17" s="89" customFormat="1" ht="25.5" x14ac:dyDescent="0.2">
      <c r="A32" s="152" t="s">
        <v>187</v>
      </c>
      <c r="B32" s="155" t="s">
        <v>690</v>
      </c>
      <c r="C32" s="207" t="s">
        <v>108</v>
      </c>
      <c r="D32" s="216">
        <f>D60</f>
        <v>28.43</v>
      </c>
      <c r="E32" s="86"/>
      <c r="F32" s="87"/>
      <c r="G32" s="289"/>
      <c r="H32" s="87"/>
      <c r="I32" s="88"/>
      <c r="J32" s="87"/>
      <c r="K32" s="289"/>
      <c r="L32" s="72"/>
      <c r="M32" s="72"/>
      <c r="N32" s="72"/>
      <c r="O32" s="72"/>
      <c r="Q32" s="307"/>
    </row>
    <row r="33" spans="1:17" s="89" customFormat="1" ht="25.5" x14ac:dyDescent="0.2">
      <c r="A33" s="152" t="s">
        <v>188</v>
      </c>
      <c r="B33" s="155" t="s">
        <v>684</v>
      </c>
      <c r="C33" s="207" t="s">
        <v>108</v>
      </c>
      <c r="D33" s="216">
        <f>D61</f>
        <v>290.8</v>
      </c>
      <c r="E33" s="86"/>
      <c r="F33" s="87"/>
      <c r="G33" s="289"/>
      <c r="H33" s="87"/>
      <c r="I33" s="88"/>
      <c r="J33" s="87"/>
      <c r="K33" s="289"/>
      <c r="L33" s="72"/>
      <c r="M33" s="72"/>
      <c r="N33" s="72"/>
      <c r="O33" s="72"/>
      <c r="Q33" s="307"/>
    </row>
    <row r="34" spans="1:17" s="89" customFormat="1" ht="25.5" x14ac:dyDescent="0.2">
      <c r="A34" s="152" t="s">
        <v>189</v>
      </c>
      <c r="B34" s="155" t="s">
        <v>685</v>
      </c>
      <c r="C34" s="207" t="s">
        <v>108</v>
      </c>
      <c r="D34" s="216">
        <f>D62</f>
        <v>123.12</v>
      </c>
      <c r="E34" s="86"/>
      <c r="F34" s="87"/>
      <c r="G34" s="289"/>
      <c r="H34" s="87"/>
      <c r="I34" s="88"/>
      <c r="J34" s="87"/>
      <c r="K34" s="289"/>
      <c r="L34" s="72"/>
      <c r="M34" s="72"/>
      <c r="N34" s="72"/>
      <c r="O34" s="72"/>
      <c r="Q34" s="307"/>
    </row>
    <row r="35" spans="1:17" ht="25.5" x14ac:dyDescent="0.2">
      <c r="A35" s="152" t="s">
        <v>190</v>
      </c>
      <c r="B35" s="148" t="s">
        <v>109</v>
      </c>
      <c r="C35" s="149" t="s">
        <v>110</v>
      </c>
      <c r="D35" s="150">
        <v>1619.3039999999996</v>
      </c>
      <c r="E35" s="499"/>
      <c r="F35" s="497"/>
      <c r="G35" s="498"/>
      <c r="H35" s="496"/>
      <c r="I35" s="498"/>
      <c r="J35" s="495"/>
      <c r="K35" s="498"/>
      <c r="L35" s="495"/>
      <c r="M35" s="495"/>
      <c r="N35" s="495"/>
      <c r="O35" s="72"/>
    </row>
    <row r="36" spans="1:17" ht="63.75" x14ac:dyDescent="0.2">
      <c r="A36" s="152" t="s">
        <v>191</v>
      </c>
      <c r="B36" s="148" t="s">
        <v>111</v>
      </c>
      <c r="C36" s="149" t="s">
        <v>110</v>
      </c>
      <c r="D36" s="150">
        <v>1084.5037499999996</v>
      </c>
      <c r="E36" s="500"/>
      <c r="F36" s="497"/>
      <c r="G36" s="498"/>
      <c r="H36" s="495"/>
      <c r="I36" s="498"/>
      <c r="J36" s="495"/>
      <c r="K36" s="498"/>
      <c r="L36" s="495"/>
      <c r="M36" s="495"/>
      <c r="N36" s="495"/>
      <c r="O36" s="72"/>
    </row>
    <row r="37" spans="1:17" ht="38.25" x14ac:dyDescent="0.2">
      <c r="A37" s="152" t="s">
        <v>192</v>
      </c>
      <c r="B37" s="148" t="s">
        <v>276</v>
      </c>
      <c r="C37" s="149" t="s">
        <v>113</v>
      </c>
      <c r="D37" s="150">
        <v>211</v>
      </c>
      <c r="E37" s="86"/>
      <c r="F37" s="87"/>
      <c r="G37" s="289"/>
      <c r="H37" s="87"/>
      <c r="I37" s="88"/>
      <c r="J37" s="72"/>
      <c r="K37" s="289"/>
      <c r="L37" s="72"/>
      <c r="M37" s="72"/>
      <c r="N37" s="72"/>
      <c r="O37" s="72"/>
    </row>
    <row r="38" spans="1:17" ht="63.75" x14ac:dyDescent="0.2">
      <c r="A38" s="152" t="s">
        <v>310</v>
      </c>
      <c r="B38" s="151" t="s">
        <v>277</v>
      </c>
      <c r="C38" s="149" t="s">
        <v>127</v>
      </c>
      <c r="D38" s="150">
        <v>211</v>
      </c>
      <c r="E38" s="86"/>
      <c r="F38" s="87"/>
      <c r="G38" s="289"/>
      <c r="H38" s="87"/>
      <c r="I38" s="88"/>
      <c r="J38" s="87"/>
      <c r="K38" s="289"/>
      <c r="L38" s="72"/>
      <c r="M38" s="72"/>
      <c r="N38" s="72"/>
      <c r="O38" s="72"/>
    </row>
    <row r="39" spans="1:17" ht="25.5" x14ac:dyDescent="0.2">
      <c r="A39" s="152" t="s">
        <v>311</v>
      </c>
      <c r="B39" s="148" t="s">
        <v>278</v>
      </c>
      <c r="C39" s="149" t="s">
        <v>113</v>
      </c>
      <c r="D39" s="150">
        <v>13.799999999999999</v>
      </c>
      <c r="E39" s="86"/>
      <c r="F39" s="87"/>
      <c r="G39" s="289"/>
      <c r="H39" s="87"/>
      <c r="I39" s="88"/>
      <c r="J39" s="87"/>
      <c r="K39" s="289"/>
      <c r="L39" s="72"/>
      <c r="M39" s="72"/>
      <c r="N39" s="72"/>
      <c r="O39" s="72"/>
    </row>
    <row r="40" spans="1:17" ht="38.25" x14ac:dyDescent="0.2">
      <c r="A40" s="152" t="s">
        <v>312</v>
      </c>
      <c r="B40" s="151" t="s">
        <v>279</v>
      </c>
      <c r="C40" s="149" t="s">
        <v>113</v>
      </c>
      <c r="D40" s="150">
        <v>13.799999999999999</v>
      </c>
      <c r="E40" s="292"/>
      <c r="F40" s="87"/>
      <c r="G40" s="289"/>
      <c r="H40" s="87"/>
      <c r="I40" s="289"/>
      <c r="J40" s="72"/>
      <c r="K40" s="289"/>
      <c r="L40" s="72"/>
      <c r="M40" s="72"/>
      <c r="N40" s="72"/>
      <c r="O40" s="72"/>
    </row>
    <row r="41" spans="1:17" ht="25.5" x14ac:dyDescent="0.2">
      <c r="A41" s="152" t="s">
        <v>313</v>
      </c>
      <c r="B41" s="148" t="s">
        <v>124</v>
      </c>
      <c r="C41" s="149" t="s">
        <v>113</v>
      </c>
      <c r="D41" s="150">
        <v>117.60000000000001</v>
      </c>
      <c r="E41" s="86"/>
      <c r="F41" s="87"/>
      <c r="G41" s="289"/>
      <c r="H41" s="87"/>
      <c r="I41" s="88"/>
      <c r="J41" s="87"/>
      <c r="K41" s="289"/>
      <c r="L41" s="72"/>
      <c r="M41" s="72"/>
      <c r="N41" s="72"/>
      <c r="O41" s="72"/>
    </row>
    <row r="42" spans="1:17" ht="38.25" x14ac:dyDescent="0.2">
      <c r="A42" s="152" t="s">
        <v>314</v>
      </c>
      <c r="B42" s="151" t="s">
        <v>125</v>
      </c>
      <c r="C42" s="149" t="s">
        <v>113</v>
      </c>
      <c r="D42" s="150">
        <v>117.60000000000001</v>
      </c>
      <c r="E42" s="292"/>
      <c r="F42" s="87"/>
      <c r="G42" s="289"/>
      <c r="H42" s="87"/>
      <c r="I42" s="289"/>
      <c r="J42" s="72"/>
      <c r="K42" s="289"/>
      <c r="L42" s="72"/>
      <c r="M42" s="72"/>
      <c r="N42" s="72"/>
      <c r="O42" s="72"/>
    </row>
    <row r="43" spans="1:17" ht="25.5" x14ac:dyDescent="0.2">
      <c r="A43" s="152" t="s">
        <v>587</v>
      </c>
      <c r="B43" s="148" t="s">
        <v>126</v>
      </c>
      <c r="C43" s="149" t="s">
        <v>127</v>
      </c>
      <c r="D43" s="150">
        <v>562.5</v>
      </c>
      <c r="E43" s="292"/>
      <c r="F43" s="87"/>
      <c r="G43" s="289"/>
      <c r="H43" s="72"/>
      <c r="I43" s="289"/>
      <c r="J43" s="72"/>
      <c r="K43" s="289"/>
      <c r="L43" s="72"/>
      <c r="M43" s="72"/>
      <c r="N43" s="72"/>
      <c r="O43" s="72"/>
    </row>
    <row r="44" spans="1:17" ht="51" x14ac:dyDescent="0.2">
      <c r="A44" s="152" t="s">
        <v>588</v>
      </c>
      <c r="B44" s="151" t="s">
        <v>573</v>
      </c>
      <c r="C44" s="149" t="s">
        <v>113</v>
      </c>
      <c r="D44" s="150">
        <v>562.5</v>
      </c>
      <c r="E44" s="86"/>
      <c r="F44" s="87"/>
      <c r="G44" s="289"/>
      <c r="H44" s="87"/>
      <c r="I44" s="88"/>
      <c r="J44" s="87"/>
      <c r="K44" s="289"/>
      <c r="L44" s="72"/>
      <c r="M44" s="72"/>
      <c r="N44" s="72"/>
      <c r="O44" s="72"/>
    </row>
    <row r="45" spans="1:17" ht="38.25" x14ac:dyDescent="0.2">
      <c r="A45" s="152" t="s">
        <v>589</v>
      </c>
      <c r="B45" s="148" t="s">
        <v>118</v>
      </c>
      <c r="C45" s="149" t="s">
        <v>108</v>
      </c>
      <c r="D45" s="150">
        <v>249.76999999999998</v>
      </c>
      <c r="E45" s="292"/>
      <c r="F45" s="87"/>
      <c r="G45" s="289"/>
      <c r="H45" s="72"/>
      <c r="I45" s="289"/>
      <c r="J45" s="72"/>
      <c r="K45" s="289"/>
      <c r="L45" s="72"/>
      <c r="M45" s="72"/>
      <c r="N45" s="72"/>
      <c r="O45" s="72"/>
    </row>
    <row r="46" spans="1:17" ht="25.5" x14ac:dyDescent="0.2">
      <c r="A46" s="152" t="s">
        <v>590</v>
      </c>
      <c r="B46" s="148" t="s">
        <v>119</v>
      </c>
      <c r="C46" s="149" t="s">
        <v>110</v>
      </c>
      <c r="D46" s="150">
        <v>99.53</v>
      </c>
      <c r="E46" s="291"/>
      <c r="F46" s="87"/>
      <c r="G46" s="289"/>
      <c r="H46" s="72"/>
      <c r="I46" s="289"/>
      <c r="J46" s="72"/>
      <c r="K46" s="289"/>
      <c r="L46" s="72"/>
      <c r="M46" s="72"/>
      <c r="N46" s="72"/>
      <c r="O46" s="72"/>
    </row>
    <row r="47" spans="1:17" ht="14.25" x14ac:dyDescent="0.2">
      <c r="A47" s="152" t="s">
        <v>591</v>
      </c>
      <c r="B47" s="148" t="s">
        <v>120</v>
      </c>
      <c r="C47" s="149" t="s">
        <v>110</v>
      </c>
      <c r="D47" s="150">
        <v>199.06</v>
      </c>
      <c r="E47" s="291"/>
      <c r="F47" s="87"/>
      <c r="G47" s="289"/>
      <c r="H47" s="72"/>
      <c r="I47" s="289"/>
      <c r="J47" s="72"/>
      <c r="K47" s="289"/>
      <c r="L47" s="72"/>
      <c r="M47" s="72"/>
      <c r="N47" s="72"/>
      <c r="O47" s="72"/>
    </row>
    <row r="48" spans="1:17" ht="51" x14ac:dyDescent="0.2">
      <c r="A48" s="152" t="s">
        <v>659</v>
      </c>
      <c r="B48" s="154" t="s">
        <v>121</v>
      </c>
      <c r="C48" s="149" t="s">
        <v>110</v>
      </c>
      <c r="D48" s="150">
        <v>12.66</v>
      </c>
      <c r="E48" s="292"/>
      <c r="F48" s="72"/>
      <c r="G48" s="289"/>
      <c r="H48" s="72"/>
      <c r="I48" s="289"/>
      <c r="J48" s="72"/>
      <c r="K48" s="289"/>
      <c r="L48" s="72"/>
      <c r="M48" s="72"/>
      <c r="N48" s="72"/>
      <c r="O48" s="72"/>
    </row>
    <row r="49" spans="1:15" s="116" customFormat="1" ht="25.5" x14ac:dyDescent="0.2">
      <c r="A49" s="139">
        <v>2</v>
      </c>
      <c r="B49" s="145" t="s">
        <v>128</v>
      </c>
      <c r="C49" s="158"/>
      <c r="D49" s="146"/>
      <c r="E49" s="140"/>
      <c r="F49" s="141"/>
      <c r="G49" s="142"/>
      <c r="H49" s="143"/>
      <c r="I49" s="142"/>
      <c r="J49" s="143"/>
      <c r="K49" s="142"/>
      <c r="L49" s="143"/>
      <c r="M49" s="142"/>
      <c r="N49" s="143"/>
      <c r="O49" s="144"/>
    </row>
    <row r="50" spans="1:15" s="126" customFormat="1" ht="51" x14ac:dyDescent="0.2">
      <c r="A50" s="119" t="s">
        <v>193</v>
      </c>
      <c r="B50" s="159" t="s">
        <v>130</v>
      </c>
      <c r="C50" s="160" t="s">
        <v>108</v>
      </c>
      <c r="D50" s="153">
        <v>6.92</v>
      </c>
      <c r="E50" s="292"/>
      <c r="F50" s="72"/>
      <c r="G50" s="289"/>
      <c r="H50" s="87"/>
      <c r="I50" s="289"/>
      <c r="J50" s="87"/>
      <c r="K50" s="289"/>
      <c r="L50" s="72"/>
      <c r="M50" s="72"/>
      <c r="N50" s="72"/>
      <c r="O50" s="72"/>
    </row>
    <row r="51" spans="1:15" s="126" customFormat="1" ht="51" x14ac:dyDescent="0.2">
      <c r="A51" s="119" t="s">
        <v>194</v>
      </c>
      <c r="B51" s="159" t="s">
        <v>131</v>
      </c>
      <c r="C51" s="160" t="s">
        <v>108</v>
      </c>
      <c r="D51" s="153">
        <v>47.72</v>
      </c>
      <c r="E51" s="292"/>
      <c r="F51" s="72"/>
      <c r="G51" s="289"/>
      <c r="H51" s="87"/>
      <c r="I51" s="289"/>
      <c r="J51" s="87"/>
      <c r="K51" s="289"/>
      <c r="L51" s="72"/>
      <c r="M51" s="72"/>
      <c r="N51" s="72"/>
      <c r="O51" s="72"/>
    </row>
    <row r="52" spans="1:15" s="126" customFormat="1" ht="51" x14ac:dyDescent="0.2">
      <c r="A52" s="119" t="s">
        <v>195</v>
      </c>
      <c r="B52" s="159" t="s">
        <v>132</v>
      </c>
      <c r="C52" s="160" t="s">
        <v>108</v>
      </c>
      <c r="D52" s="153">
        <v>29.46</v>
      </c>
      <c r="E52" s="292"/>
      <c r="F52" s="72"/>
      <c r="G52" s="289"/>
      <c r="H52" s="87"/>
      <c r="I52" s="289"/>
      <c r="J52" s="87"/>
      <c r="K52" s="289"/>
      <c r="L52" s="72"/>
      <c r="M52" s="72"/>
      <c r="N52" s="72"/>
      <c r="O52" s="72"/>
    </row>
    <row r="53" spans="1:15" s="126" customFormat="1" ht="51" x14ac:dyDescent="0.2">
      <c r="A53" s="119" t="s">
        <v>196</v>
      </c>
      <c r="B53" s="159" t="s">
        <v>408</v>
      </c>
      <c r="C53" s="160" t="s">
        <v>108</v>
      </c>
      <c r="D53" s="153">
        <v>19.16</v>
      </c>
      <c r="E53" s="292"/>
      <c r="F53" s="72"/>
      <c r="G53" s="289"/>
      <c r="H53" s="87"/>
      <c r="I53" s="289"/>
      <c r="J53" s="87"/>
      <c r="K53" s="289"/>
      <c r="L53" s="72"/>
      <c r="M53" s="72"/>
      <c r="N53" s="72"/>
      <c r="O53" s="72"/>
    </row>
    <row r="54" spans="1:15" s="126" customFormat="1" ht="51" x14ac:dyDescent="0.2">
      <c r="A54" s="119" t="s">
        <v>197</v>
      </c>
      <c r="B54" s="159" t="s">
        <v>409</v>
      </c>
      <c r="C54" s="160" t="s">
        <v>108</v>
      </c>
      <c r="D54" s="153">
        <v>84.61</v>
      </c>
      <c r="E54" s="292"/>
      <c r="F54" s="72"/>
      <c r="G54" s="289"/>
      <c r="H54" s="87"/>
      <c r="I54" s="289"/>
      <c r="J54" s="87"/>
      <c r="K54" s="289"/>
      <c r="L54" s="72"/>
      <c r="M54" s="72"/>
      <c r="N54" s="72"/>
      <c r="O54" s="72"/>
    </row>
    <row r="55" spans="1:15" s="126" customFormat="1" ht="51" x14ac:dyDescent="0.2">
      <c r="A55" s="119" t="s">
        <v>198</v>
      </c>
      <c r="B55" s="159" t="s">
        <v>410</v>
      </c>
      <c r="C55" s="160" t="s">
        <v>108</v>
      </c>
      <c r="D55" s="153">
        <v>28.77</v>
      </c>
      <c r="E55" s="292"/>
      <c r="F55" s="72"/>
      <c r="G55" s="289"/>
      <c r="H55" s="87"/>
      <c r="I55" s="289"/>
      <c r="J55" s="87"/>
      <c r="K55" s="289"/>
      <c r="L55" s="72"/>
      <c r="M55" s="72"/>
      <c r="N55" s="72"/>
      <c r="O55" s="72"/>
    </row>
    <row r="56" spans="1:15" s="126" customFormat="1" ht="51" x14ac:dyDescent="0.2">
      <c r="A56" s="119" t="s">
        <v>199</v>
      </c>
      <c r="B56" s="159" t="s">
        <v>265</v>
      </c>
      <c r="C56" s="160" t="s">
        <v>108</v>
      </c>
      <c r="D56" s="153">
        <v>255.99</v>
      </c>
      <c r="E56" s="292"/>
      <c r="F56" s="72"/>
      <c r="G56" s="289"/>
      <c r="H56" s="87"/>
      <c r="I56" s="289"/>
      <c r="J56" s="87"/>
      <c r="K56" s="289"/>
      <c r="L56" s="72"/>
      <c r="M56" s="72"/>
      <c r="N56" s="72"/>
      <c r="O56" s="72"/>
    </row>
    <row r="57" spans="1:15" s="126" customFormat="1" ht="51" x14ac:dyDescent="0.2">
      <c r="A57" s="119" t="s">
        <v>200</v>
      </c>
      <c r="B57" s="159" t="s">
        <v>411</v>
      </c>
      <c r="C57" s="160" t="s">
        <v>108</v>
      </c>
      <c r="D57" s="153">
        <v>396.82</v>
      </c>
      <c r="E57" s="292"/>
      <c r="F57" s="72"/>
      <c r="G57" s="289"/>
      <c r="H57" s="87"/>
      <c r="I57" s="289"/>
      <c r="J57" s="87"/>
      <c r="K57" s="289"/>
      <c r="L57" s="72"/>
      <c r="M57" s="72"/>
      <c r="N57" s="72"/>
      <c r="O57" s="72"/>
    </row>
    <row r="58" spans="1:15" s="126" customFormat="1" ht="51" x14ac:dyDescent="0.2">
      <c r="A58" s="119" t="s">
        <v>201</v>
      </c>
      <c r="B58" s="159" t="s">
        <v>412</v>
      </c>
      <c r="C58" s="160" t="s">
        <v>108</v>
      </c>
      <c r="D58" s="153">
        <v>150.91999999999999</v>
      </c>
      <c r="E58" s="292"/>
      <c r="F58" s="72"/>
      <c r="G58" s="289"/>
      <c r="H58" s="87"/>
      <c r="I58" s="289"/>
      <c r="J58" s="87"/>
      <c r="K58" s="289"/>
      <c r="L58" s="72"/>
      <c r="M58" s="72"/>
      <c r="N58" s="72"/>
      <c r="O58" s="72"/>
    </row>
    <row r="59" spans="1:15" s="126" customFormat="1" ht="51" x14ac:dyDescent="0.2">
      <c r="A59" s="119" t="s">
        <v>202</v>
      </c>
      <c r="B59" s="159" t="s">
        <v>413</v>
      </c>
      <c r="C59" s="160" t="s">
        <v>108</v>
      </c>
      <c r="D59" s="153">
        <v>98.85</v>
      </c>
      <c r="E59" s="292"/>
      <c r="F59" s="72"/>
      <c r="G59" s="289"/>
      <c r="H59" s="87"/>
      <c r="I59" s="289"/>
      <c r="J59" s="87"/>
      <c r="K59" s="289"/>
      <c r="L59" s="72"/>
      <c r="M59" s="72"/>
      <c r="N59" s="72"/>
      <c r="O59" s="72"/>
    </row>
    <row r="60" spans="1:15" s="126" customFormat="1" ht="51" x14ac:dyDescent="0.2">
      <c r="A60" s="119" t="s">
        <v>203</v>
      </c>
      <c r="B60" s="159" t="s">
        <v>138</v>
      </c>
      <c r="C60" s="160" t="s">
        <v>108</v>
      </c>
      <c r="D60" s="153">
        <v>28.43</v>
      </c>
      <c r="E60" s="292"/>
      <c r="F60" s="72"/>
      <c r="G60" s="289"/>
      <c r="H60" s="87"/>
      <c r="I60" s="289"/>
      <c r="J60" s="87"/>
      <c r="K60" s="289"/>
      <c r="L60" s="72"/>
      <c r="M60" s="72"/>
      <c r="N60" s="72"/>
      <c r="O60" s="72"/>
    </row>
    <row r="61" spans="1:15" s="126" customFormat="1" ht="51" x14ac:dyDescent="0.2">
      <c r="A61" s="119" t="s">
        <v>204</v>
      </c>
      <c r="B61" s="159" t="s">
        <v>139</v>
      </c>
      <c r="C61" s="160" t="s">
        <v>108</v>
      </c>
      <c r="D61" s="153">
        <v>290.8</v>
      </c>
      <c r="E61" s="292"/>
      <c r="F61" s="72"/>
      <c r="G61" s="289"/>
      <c r="H61" s="87"/>
      <c r="I61" s="289"/>
      <c r="J61" s="87"/>
      <c r="K61" s="289"/>
      <c r="L61" s="72"/>
      <c r="M61" s="72"/>
      <c r="N61" s="72"/>
      <c r="O61" s="72"/>
    </row>
    <row r="62" spans="1:15" s="126" customFormat="1" ht="51" x14ac:dyDescent="0.2">
      <c r="A62" s="119" t="s">
        <v>205</v>
      </c>
      <c r="B62" s="159" t="s">
        <v>140</v>
      </c>
      <c r="C62" s="160" t="s">
        <v>108</v>
      </c>
      <c r="D62" s="240">
        <v>123.12</v>
      </c>
      <c r="E62" s="292"/>
      <c r="F62" s="72"/>
      <c r="G62" s="289"/>
      <c r="H62" s="87"/>
      <c r="I62" s="289"/>
      <c r="J62" s="87"/>
      <c r="K62" s="289"/>
      <c r="L62" s="72"/>
      <c r="M62" s="72"/>
      <c r="N62" s="72"/>
      <c r="O62" s="72"/>
    </row>
    <row r="63" spans="1:15" s="126" customFormat="1" ht="38.25" x14ac:dyDescent="0.2">
      <c r="A63" s="119" t="s">
        <v>206</v>
      </c>
      <c r="B63" s="161" t="s">
        <v>141</v>
      </c>
      <c r="C63" s="160" t="s">
        <v>26</v>
      </c>
      <c r="D63" s="241">
        <v>4</v>
      </c>
      <c r="E63" s="292"/>
      <c r="F63" s="72"/>
      <c r="G63" s="289"/>
      <c r="H63" s="87"/>
      <c r="I63" s="289"/>
      <c r="J63" s="87"/>
      <c r="K63" s="289"/>
      <c r="L63" s="72"/>
      <c r="M63" s="72"/>
      <c r="N63" s="72"/>
      <c r="O63" s="72"/>
    </row>
    <row r="64" spans="1:15" s="126" customFormat="1" ht="38.25" x14ac:dyDescent="0.2">
      <c r="A64" s="119" t="s">
        <v>207</v>
      </c>
      <c r="B64" s="161" t="s">
        <v>142</v>
      </c>
      <c r="C64" s="160" t="s">
        <v>26</v>
      </c>
      <c r="D64" s="241">
        <v>2</v>
      </c>
      <c r="E64" s="292"/>
      <c r="F64" s="72"/>
      <c r="G64" s="289"/>
      <c r="H64" s="87"/>
      <c r="I64" s="289"/>
      <c r="J64" s="87"/>
      <c r="K64" s="289"/>
      <c r="L64" s="72"/>
      <c r="M64" s="72"/>
      <c r="N64" s="72"/>
      <c r="O64" s="72"/>
    </row>
    <row r="65" spans="1:15" s="126" customFormat="1" ht="38.25" x14ac:dyDescent="0.2">
      <c r="A65" s="119" t="s">
        <v>208</v>
      </c>
      <c r="B65" s="161" t="s">
        <v>270</v>
      </c>
      <c r="C65" s="160" t="s">
        <v>26</v>
      </c>
      <c r="D65" s="241">
        <v>1</v>
      </c>
      <c r="E65" s="292"/>
      <c r="F65" s="72"/>
      <c r="G65" s="289"/>
      <c r="H65" s="87"/>
      <c r="I65" s="289"/>
      <c r="J65" s="87"/>
      <c r="K65" s="289"/>
      <c r="L65" s="72"/>
      <c r="M65" s="72"/>
      <c r="N65" s="72"/>
      <c r="O65" s="72"/>
    </row>
    <row r="66" spans="1:15" s="126" customFormat="1" ht="38.25" x14ac:dyDescent="0.2">
      <c r="A66" s="119" t="s">
        <v>209</v>
      </c>
      <c r="B66" s="161" t="s">
        <v>143</v>
      </c>
      <c r="C66" s="160" t="s">
        <v>26</v>
      </c>
      <c r="D66" s="241">
        <v>11</v>
      </c>
      <c r="E66" s="292"/>
      <c r="F66" s="72"/>
      <c r="G66" s="289"/>
      <c r="H66" s="72"/>
      <c r="I66" s="289"/>
      <c r="J66" s="72"/>
      <c r="K66" s="289"/>
      <c r="L66" s="72"/>
      <c r="M66" s="289"/>
      <c r="N66" s="72"/>
      <c r="O66" s="72"/>
    </row>
    <row r="67" spans="1:15" s="126" customFormat="1" ht="38.25" x14ac:dyDescent="0.2">
      <c r="A67" s="119" t="s">
        <v>210</v>
      </c>
      <c r="B67" s="161" t="s">
        <v>144</v>
      </c>
      <c r="C67" s="160" t="s">
        <v>26</v>
      </c>
      <c r="D67" s="243">
        <v>15</v>
      </c>
      <c r="E67" s="292"/>
      <c r="F67" s="72"/>
      <c r="G67" s="289"/>
      <c r="H67" s="72"/>
      <c r="I67" s="289"/>
      <c r="J67" s="92"/>
      <c r="K67" s="289"/>
      <c r="L67" s="72"/>
      <c r="M67" s="289"/>
      <c r="N67" s="72"/>
      <c r="O67" s="72"/>
    </row>
    <row r="68" spans="1:15" s="126" customFormat="1" ht="38.25" x14ac:dyDescent="0.2">
      <c r="A68" s="119" t="s">
        <v>211</v>
      </c>
      <c r="B68" s="161" t="s">
        <v>145</v>
      </c>
      <c r="C68" s="160" t="s">
        <v>26</v>
      </c>
      <c r="D68" s="243">
        <v>6</v>
      </c>
      <c r="E68" s="292"/>
      <c r="F68" s="72"/>
      <c r="G68" s="289"/>
      <c r="H68" s="72"/>
      <c r="I68" s="289"/>
      <c r="J68" s="92"/>
      <c r="K68" s="289"/>
      <c r="L68" s="72"/>
      <c r="M68" s="289"/>
      <c r="N68" s="72"/>
      <c r="O68" s="72"/>
    </row>
    <row r="69" spans="1:15" s="126" customFormat="1" ht="38.25" x14ac:dyDescent="0.2">
      <c r="A69" s="119" t="s">
        <v>212</v>
      </c>
      <c r="B69" s="161" t="s">
        <v>297</v>
      </c>
      <c r="C69" s="160" t="s">
        <v>26</v>
      </c>
      <c r="D69" s="243">
        <v>6</v>
      </c>
      <c r="E69" s="292"/>
      <c r="F69" s="72"/>
      <c r="G69" s="289"/>
      <c r="H69" s="72"/>
      <c r="I69" s="289"/>
      <c r="J69" s="92"/>
      <c r="K69" s="289"/>
      <c r="L69" s="72"/>
      <c r="M69" s="289"/>
      <c r="N69" s="72"/>
      <c r="O69" s="72"/>
    </row>
    <row r="70" spans="1:15" s="126" customFormat="1" ht="25.5" x14ac:dyDescent="0.2">
      <c r="A70" s="119" t="s">
        <v>213</v>
      </c>
      <c r="B70" s="164" t="s">
        <v>219</v>
      </c>
      <c r="C70" s="160" t="s">
        <v>147</v>
      </c>
      <c r="D70" s="247">
        <v>6</v>
      </c>
      <c r="E70" s="292"/>
      <c r="F70" s="72"/>
      <c r="G70" s="289"/>
      <c r="H70" s="87"/>
      <c r="I70" s="289"/>
      <c r="J70" s="87"/>
      <c r="K70" s="289"/>
      <c r="L70" s="72"/>
      <c r="M70" s="72"/>
      <c r="N70" s="72"/>
      <c r="O70" s="72"/>
    </row>
    <row r="71" spans="1:15" s="126" customFormat="1" ht="25.5" x14ac:dyDescent="0.2">
      <c r="A71" s="119" t="s">
        <v>214</v>
      </c>
      <c r="B71" s="164" t="s">
        <v>220</v>
      </c>
      <c r="C71" s="160" t="s">
        <v>147</v>
      </c>
      <c r="D71" s="248">
        <v>68</v>
      </c>
      <c r="E71" s="292"/>
      <c r="F71" s="72"/>
      <c r="G71" s="289"/>
      <c r="H71" s="87"/>
      <c r="I71" s="289"/>
      <c r="J71" s="87"/>
      <c r="K71" s="289"/>
      <c r="L71" s="72"/>
      <c r="M71" s="72"/>
      <c r="N71" s="72"/>
      <c r="O71" s="72"/>
    </row>
    <row r="72" spans="1:15" s="126" customFormat="1" ht="25.5" x14ac:dyDescent="0.2">
      <c r="A72" s="119" t="s">
        <v>215</v>
      </c>
      <c r="B72" s="164" t="s">
        <v>221</v>
      </c>
      <c r="C72" s="160" t="s">
        <v>414</v>
      </c>
      <c r="D72" s="248">
        <v>36</v>
      </c>
      <c r="E72" s="292"/>
      <c r="F72" s="72"/>
      <c r="G72" s="289"/>
      <c r="H72" s="87"/>
      <c r="I72" s="289"/>
      <c r="J72" s="87"/>
      <c r="K72" s="289"/>
      <c r="L72" s="72"/>
      <c r="M72" s="72"/>
      <c r="N72" s="72"/>
      <c r="O72" s="72"/>
    </row>
    <row r="73" spans="1:15" s="126" customFormat="1" ht="25.5" x14ac:dyDescent="0.2">
      <c r="A73" s="119" t="s">
        <v>216</v>
      </c>
      <c r="B73" s="164" t="s">
        <v>222</v>
      </c>
      <c r="C73" s="160" t="s">
        <v>414</v>
      </c>
      <c r="D73" s="249">
        <v>47</v>
      </c>
      <c r="E73" s="292"/>
      <c r="F73" s="72"/>
      <c r="G73" s="289"/>
      <c r="H73" s="87"/>
      <c r="I73" s="289"/>
      <c r="J73" s="87"/>
      <c r="K73" s="289"/>
      <c r="L73" s="72"/>
      <c r="M73" s="72"/>
      <c r="N73" s="72"/>
      <c r="O73" s="72"/>
    </row>
    <row r="74" spans="1:15" s="126" customFormat="1" ht="25.5" x14ac:dyDescent="0.2">
      <c r="A74" s="119" t="s">
        <v>217</v>
      </c>
      <c r="B74" s="179" t="s">
        <v>305</v>
      </c>
      <c r="C74" s="218" t="s">
        <v>108</v>
      </c>
      <c r="D74" s="250">
        <v>44.2</v>
      </c>
      <c r="E74" s="290"/>
      <c r="F74" s="183"/>
      <c r="G74" s="183"/>
      <c r="H74" s="293"/>
      <c r="I74" s="183"/>
      <c r="J74" s="183"/>
      <c r="K74" s="183"/>
      <c r="L74" s="183"/>
      <c r="M74" s="183"/>
      <c r="N74" s="183"/>
      <c r="O74" s="183"/>
    </row>
    <row r="75" spans="1:15" s="126" customFormat="1" x14ac:dyDescent="0.2">
      <c r="A75" s="119" t="s">
        <v>218</v>
      </c>
      <c r="B75" s="194" t="s">
        <v>223</v>
      </c>
      <c r="C75" s="195"/>
      <c r="D75" s="251"/>
      <c r="E75" s="180"/>
      <c r="F75" s="181"/>
      <c r="G75" s="182"/>
      <c r="H75" s="183"/>
      <c r="I75" s="182"/>
      <c r="J75" s="183"/>
      <c r="K75" s="182"/>
      <c r="L75" s="183"/>
      <c r="M75" s="182"/>
      <c r="N75" s="183"/>
      <c r="O75" s="181"/>
    </row>
    <row r="76" spans="1:15" s="126" customFormat="1" x14ac:dyDescent="0.2">
      <c r="A76" s="119" t="s">
        <v>417</v>
      </c>
      <c r="B76" s="159" t="s">
        <v>306</v>
      </c>
      <c r="C76" s="195" t="s">
        <v>147</v>
      </c>
      <c r="D76" s="251">
        <v>5</v>
      </c>
      <c r="E76" s="237"/>
      <c r="F76" s="183"/>
      <c r="G76" s="183"/>
      <c r="H76" s="293"/>
      <c r="I76" s="183"/>
      <c r="J76" s="293"/>
      <c r="K76" s="293"/>
      <c r="L76" s="293"/>
      <c r="M76" s="293"/>
      <c r="N76" s="293"/>
      <c r="O76" s="293"/>
    </row>
    <row r="77" spans="1:15" s="126" customFormat="1" ht="14.25" x14ac:dyDescent="0.2">
      <c r="A77" s="119" t="s">
        <v>418</v>
      </c>
      <c r="B77" s="159" t="s">
        <v>307</v>
      </c>
      <c r="C77" s="195" t="s">
        <v>147</v>
      </c>
      <c r="D77" s="251">
        <v>5</v>
      </c>
      <c r="E77" s="237"/>
      <c r="F77" s="183"/>
      <c r="G77" s="183"/>
      <c r="H77" s="293"/>
      <c r="I77" s="183"/>
      <c r="J77" s="293"/>
      <c r="K77" s="293"/>
      <c r="L77" s="293"/>
      <c r="M77" s="293"/>
      <c r="N77" s="293"/>
      <c r="O77" s="293"/>
    </row>
    <row r="78" spans="1:15" s="126" customFormat="1" x14ac:dyDescent="0.2">
      <c r="A78" s="119" t="s">
        <v>419</v>
      </c>
      <c r="B78" s="159" t="s">
        <v>308</v>
      </c>
      <c r="C78" s="197" t="s">
        <v>108</v>
      </c>
      <c r="D78" s="252">
        <v>6.51</v>
      </c>
      <c r="E78" s="290"/>
      <c r="F78" s="183"/>
      <c r="G78" s="183"/>
      <c r="H78" s="293"/>
      <c r="I78" s="183"/>
      <c r="J78" s="183"/>
      <c r="K78" s="183"/>
      <c r="L78" s="183"/>
      <c r="M78" s="293"/>
      <c r="N78" s="183"/>
      <c r="O78" s="183"/>
    </row>
    <row r="79" spans="1:15" s="126" customFormat="1" x14ac:dyDescent="0.2">
      <c r="A79" s="119" t="s">
        <v>420</v>
      </c>
      <c r="B79" s="179" t="s">
        <v>227</v>
      </c>
      <c r="C79" s="160" t="s">
        <v>147</v>
      </c>
      <c r="D79" s="251">
        <v>22</v>
      </c>
      <c r="E79" s="290"/>
      <c r="F79" s="183"/>
      <c r="G79" s="183"/>
      <c r="H79" s="293"/>
      <c r="I79" s="183"/>
      <c r="J79" s="183"/>
      <c r="K79" s="183"/>
      <c r="L79" s="183"/>
      <c r="M79" s="183"/>
      <c r="N79" s="183"/>
      <c r="O79" s="183"/>
    </row>
    <row r="80" spans="1:15" s="126" customFormat="1" x14ac:dyDescent="0.2">
      <c r="A80" s="119" t="s">
        <v>421</v>
      </c>
      <c r="B80" s="159" t="s">
        <v>228</v>
      </c>
      <c r="C80" s="195" t="s">
        <v>147</v>
      </c>
      <c r="D80" s="251">
        <v>35</v>
      </c>
      <c r="E80" s="237"/>
      <c r="F80" s="183"/>
      <c r="G80" s="183"/>
      <c r="H80" s="293"/>
      <c r="I80" s="183"/>
      <c r="J80" s="293"/>
      <c r="K80" s="293"/>
      <c r="L80" s="293"/>
      <c r="M80" s="293"/>
      <c r="N80" s="293"/>
      <c r="O80" s="293"/>
    </row>
    <row r="81" spans="1:15" s="126" customFormat="1" ht="14.25" x14ac:dyDescent="0.2">
      <c r="A81" s="119" t="s">
        <v>422</v>
      </c>
      <c r="B81" s="159" t="s">
        <v>229</v>
      </c>
      <c r="C81" s="195" t="s">
        <v>147</v>
      </c>
      <c r="D81" s="251">
        <v>35</v>
      </c>
      <c r="E81" s="237"/>
      <c r="F81" s="183"/>
      <c r="G81" s="183"/>
      <c r="H81" s="293"/>
      <c r="I81" s="183"/>
      <c r="J81" s="293"/>
      <c r="K81" s="293"/>
      <c r="L81" s="293"/>
      <c r="M81" s="293"/>
      <c r="N81" s="293"/>
      <c r="O81" s="293"/>
    </row>
    <row r="82" spans="1:15" s="126" customFormat="1" x14ac:dyDescent="0.2">
      <c r="A82" s="119" t="s">
        <v>423</v>
      </c>
      <c r="B82" s="159" t="s">
        <v>230</v>
      </c>
      <c r="C82" s="195" t="s">
        <v>108</v>
      </c>
      <c r="D82" s="251">
        <v>63.01</v>
      </c>
      <c r="E82" s="290"/>
      <c r="F82" s="183"/>
      <c r="G82" s="183"/>
      <c r="H82" s="293"/>
      <c r="I82" s="183"/>
      <c r="J82" s="183"/>
      <c r="K82" s="183"/>
      <c r="L82" s="183"/>
      <c r="M82" s="293"/>
      <c r="N82" s="183"/>
      <c r="O82" s="183"/>
    </row>
    <row r="83" spans="1:15" s="126" customFormat="1" x14ac:dyDescent="0.2">
      <c r="A83" s="119" t="s">
        <v>424</v>
      </c>
      <c r="B83" s="179" t="s">
        <v>227</v>
      </c>
      <c r="C83" s="195" t="s">
        <v>147</v>
      </c>
      <c r="D83" s="251">
        <v>210</v>
      </c>
      <c r="E83" s="290"/>
      <c r="F83" s="183"/>
      <c r="G83" s="183"/>
      <c r="H83" s="293"/>
      <c r="I83" s="183"/>
      <c r="J83" s="183"/>
      <c r="K83" s="183"/>
      <c r="L83" s="183"/>
      <c r="M83" s="183"/>
      <c r="N83" s="183"/>
      <c r="O83" s="183"/>
    </row>
    <row r="84" spans="1:15" s="126" customFormat="1" x14ac:dyDescent="0.2">
      <c r="A84" s="119" t="s">
        <v>241</v>
      </c>
      <c r="B84" s="164" t="s">
        <v>146</v>
      </c>
      <c r="C84" s="160" t="s">
        <v>147</v>
      </c>
      <c r="D84" s="242">
        <v>45</v>
      </c>
      <c r="E84" s="292"/>
      <c r="F84" s="183"/>
      <c r="G84" s="289"/>
      <c r="H84" s="72"/>
      <c r="I84" s="289"/>
      <c r="J84" s="87"/>
      <c r="K84" s="289"/>
      <c r="L84" s="72"/>
      <c r="M84" s="72"/>
      <c r="N84" s="72"/>
      <c r="O84" s="72"/>
    </row>
    <row r="85" spans="1:15" s="126" customFormat="1" ht="25.5" x14ac:dyDescent="0.2">
      <c r="A85" s="119" t="s">
        <v>242</v>
      </c>
      <c r="B85" s="155" t="s">
        <v>148</v>
      </c>
      <c r="C85" s="166" t="s">
        <v>147</v>
      </c>
      <c r="D85" s="243">
        <v>47</v>
      </c>
      <c r="E85" s="292"/>
      <c r="F85" s="183"/>
      <c r="G85" s="289"/>
      <c r="H85" s="72"/>
      <c r="I85" s="289"/>
      <c r="J85" s="87"/>
      <c r="K85" s="289"/>
      <c r="L85" s="72"/>
      <c r="M85" s="72"/>
      <c r="N85" s="72"/>
      <c r="O85" s="72"/>
    </row>
    <row r="86" spans="1:15" s="126" customFormat="1" x14ac:dyDescent="0.2">
      <c r="A86" s="119" t="s">
        <v>243</v>
      </c>
      <c r="B86" s="155" t="s">
        <v>149</v>
      </c>
      <c r="C86" s="166" t="s">
        <v>147</v>
      </c>
      <c r="D86" s="243">
        <v>47</v>
      </c>
      <c r="E86" s="86"/>
      <c r="F86" s="183"/>
      <c r="G86" s="289"/>
      <c r="H86" s="87"/>
      <c r="I86" s="88"/>
      <c r="J86" s="87"/>
      <c r="K86" s="289"/>
      <c r="L86" s="72"/>
      <c r="M86" s="72"/>
      <c r="N86" s="72"/>
      <c r="O86" s="72"/>
    </row>
    <row r="87" spans="1:15" s="126" customFormat="1" x14ac:dyDescent="0.2">
      <c r="A87" s="119" t="s">
        <v>244</v>
      </c>
      <c r="B87" s="167" t="s">
        <v>150</v>
      </c>
      <c r="C87" s="166" t="s">
        <v>108</v>
      </c>
      <c r="D87" s="240">
        <v>1561.57</v>
      </c>
      <c r="E87" s="292"/>
      <c r="F87" s="183"/>
      <c r="G87" s="289"/>
      <c r="H87" s="87"/>
      <c r="I87" s="289"/>
      <c r="J87" s="87"/>
      <c r="K87" s="289"/>
      <c r="L87" s="72"/>
      <c r="M87" s="72"/>
      <c r="N87" s="72"/>
      <c r="O87" s="72"/>
    </row>
    <row r="88" spans="1:15" s="126" customFormat="1" x14ac:dyDescent="0.2">
      <c r="A88" s="119" t="s">
        <v>245</v>
      </c>
      <c r="B88" s="155" t="s">
        <v>151</v>
      </c>
      <c r="C88" s="166" t="s">
        <v>108</v>
      </c>
      <c r="D88" s="153">
        <v>1119.22</v>
      </c>
      <c r="E88" s="291"/>
      <c r="F88" s="183"/>
      <c r="G88" s="289"/>
      <c r="H88" s="87"/>
      <c r="I88" s="289"/>
      <c r="J88" s="87"/>
      <c r="K88" s="289"/>
      <c r="L88" s="72"/>
      <c r="M88" s="72"/>
      <c r="N88" s="72"/>
      <c r="O88" s="72"/>
    </row>
    <row r="89" spans="1:15" s="126" customFormat="1" x14ac:dyDescent="0.2">
      <c r="A89" s="119" t="s">
        <v>327</v>
      </c>
      <c r="B89" s="155" t="s">
        <v>152</v>
      </c>
      <c r="C89" s="166" t="s">
        <v>108</v>
      </c>
      <c r="D89" s="153">
        <v>1119.22</v>
      </c>
      <c r="E89" s="292"/>
      <c r="F89" s="183"/>
      <c r="G89" s="289"/>
      <c r="H89" s="87"/>
      <c r="I89" s="289"/>
      <c r="J89" s="87"/>
      <c r="K89" s="289"/>
      <c r="L89" s="72"/>
      <c r="M89" s="72"/>
      <c r="N89" s="72"/>
      <c r="O89" s="72"/>
    </row>
    <row r="90" spans="1:15" s="126" customFormat="1" ht="76.5" x14ac:dyDescent="0.2">
      <c r="A90" s="119" t="s">
        <v>328</v>
      </c>
      <c r="B90" s="155" t="s">
        <v>670</v>
      </c>
      <c r="C90" s="166" t="s">
        <v>147</v>
      </c>
      <c r="D90" s="163">
        <v>23</v>
      </c>
      <c r="E90" s="292"/>
      <c r="F90" s="183"/>
      <c r="G90" s="289"/>
      <c r="H90" s="72"/>
      <c r="I90" s="289"/>
      <c r="J90" s="87"/>
      <c r="K90" s="289"/>
      <c r="L90" s="72"/>
      <c r="M90" s="72"/>
      <c r="N90" s="72"/>
      <c r="O90" s="72"/>
    </row>
    <row r="91" spans="1:15" s="126" customFormat="1" ht="51" x14ac:dyDescent="0.2">
      <c r="A91" s="119" t="s">
        <v>329</v>
      </c>
      <c r="B91" s="155" t="s">
        <v>153</v>
      </c>
      <c r="C91" s="166" t="s">
        <v>147</v>
      </c>
      <c r="D91" s="163">
        <v>58</v>
      </c>
      <c r="E91" s="292"/>
      <c r="F91" s="183"/>
      <c r="G91" s="289"/>
      <c r="H91" s="72"/>
      <c r="I91" s="289"/>
      <c r="J91" s="87"/>
      <c r="K91" s="289"/>
      <c r="L91" s="72"/>
      <c r="M91" s="72"/>
      <c r="N91" s="72"/>
      <c r="O91" s="72"/>
    </row>
    <row r="92" spans="1:15" s="126" customFormat="1" ht="38.25" x14ac:dyDescent="0.2">
      <c r="A92" s="119" t="s">
        <v>330</v>
      </c>
      <c r="B92" s="155" t="s">
        <v>154</v>
      </c>
      <c r="C92" s="166" t="s">
        <v>155</v>
      </c>
      <c r="D92" s="163">
        <v>19</v>
      </c>
      <c r="E92" s="291"/>
      <c r="F92" s="183"/>
      <c r="G92" s="289"/>
      <c r="H92" s="87"/>
      <c r="I92" s="289"/>
      <c r="J92" s="87"/>
      <c r="K92" s="289"/>
      <c r="L92" s="72"/>
      <c r="M92" s="72"/>
      <c r="N92" s="72"/>
      <c r="O92" s="72"/>
    </row>
    <row r="93" spans="1:15" s="71" customFormat="1" x14ac:dyDescent="0.2">
      <c r="A93" s="64"/>
      <c r="B93" s="65"/>
      <c r="C93" s="66"/>
      <c r="D93" s="67"/>
      <c r="E93" s="68"/>
      <c r="F93" s="69"/>
      <c r="G93" s="70"/>
      <c r="H93" s="69"/>
      <c r="I93" s="70"/>
      <c r="J93" s="69"/>
      <c r="K93" s="70"/>
      <c r="L93" s="69"/>
      <c r="M93" s="70"/>
      <c r="N93" s="69"/>
      <c r="O93" s="69"/>
    </row>
    <row r="94" spans="1:15" s="42" customFormat="1" x14ac:dyDescent="0.2">
      <c r="A94" s="43"/>
      <c r="B94" s="23" t="s">
        <v>0</v>
      </c>
      <c r="C94" s="44"/>
      <c r="D94" s="43"/>
      <c r="E94" s="45"/>
      <c r="F94" s="46"/>
      <c r="G94" s="48"/>
      <c r="H94" s="47"/>
      <c r="I94" s="48"/>
      <c r="J94" s="47"/>
      <c r="K94" s="48"/>
      <c r="L94" s="47"/>
      <c r="M94" s="48"/>
      <c r="N94" s="47"/>
      <c r="O94" s="73"/>
    </row>
    <row r="95" spans="1:15" x14ac:dyDescent="0.2">
      <c r="J95" s="15" t="s">
        <v>723</v>
      </c>
      <c r="K95" s="14"/>
      <c r="L95" s="14"/>
      <c r="M95" s="14"/>
      <c r="N95" s="14"/>
      <c r="O95" s="49"/>
    </row>
    <row r="96" spans="1:15" x14ac:dyDescent="0.2">
      <c r="J96" s="15" t="s">
        <v>19</v>
      </c>
      <c r="K96" s="50"/>
      <c r="L96" s="50"/>
      <c r="M96" s="50"/>
      <c r="N96" s="50"/>
      <c r="O96" s="51"/>
    </row>
    <row r="97" spans="2:15" x14ac:dyDescent="0.2">
      <c r="J97" s="15"/>
      <c r="K97" s="74"/>
      <c r="L97" s="74"/>
      <c r="M97" s="74"/>
      <c r="N97" s="74"/>
      <c r="O97" s="75"/>
    </row>
    <row r="98" spans="2:15" x14ac:dyDescent="0.2">
      <c r="B98" s="52" t="s">
        <v>24</v>
      </c>
      <c r="E98" s="53"/>
    </row>
    <row r="99" spans="2:15" x14ac:dyDescent="0.2">
      <c r="E99" s="53" t="s">
        <v>724</v>
      </c>
    </row>
    <row r="100" spans="2:15" x14ac:dyDescent="0.2">
      <c r="B100" s="52" t="s">
        <v>25</v>
      </c>
      <c r="E100" s="53"/>
    </row>
    <row r="101" spans="2:15" x14ac:dyDescent="0.2">
      <c r="E101"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1-14&amp;"Arial,Bold"&amp;USADZĪVES KANALIZĀCIJA K1 REMBATES IELĀ.</oddHeader>
    <oddFooter>&amp;C&amp;8&amp;P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86"/>
  <sheetViews>
    <sheetView topLeftCell="A77" workbookViewId="0">
      <selection activeCell="E86" sqref="E86"/>
    </sheetView>
  </sheetViews>
  <sheetFormatPr defaultColWidth="9.140625" defaultRowHeight="12.75" x14ac:dyDescent="0.2"/>
  <cols>
    <col min="1" max="1" width="7" style="3" customWidth="1"/>
    <col min="2" max="2" width="37.710937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8"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ht="10.5" customHeight="1"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D44</f>
        <v>324.09000000000003</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D45</f>
        <v>142.84</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D46</f>
        <v>53.29</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D47</f>
        <v>135.83000000000001</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2493.6349999999998</v>
      </c>
      <c r="E15" s="505"/>
      <c r="F15" s="503"/>
      <c r="G15" s="504"/>
      <c r="H15" s="502"/>
      <c r="I15" s="504"/>
      <c r="J15" s="501"/>
      <c r="K15" s="504"/>
      <c r="L15" s="501"/>
      <c r="M15" s="501"/>
      <c r="N15" s="501"/>
      <c r="O15" s="72"/>
    </row>
    <row r="16" spans="1:17" s="89" customFormat="1" ht="63.75" x14ac:dyDescent="0.2">
      <c r="A16" s="152" t="s">
        <v>172</v>
      </c>
      <c r="B16" s="148" t="s">
        <v>111</v>
      </c>
      <c r="C16" s="149" t="s">
        <v>110</v>
      </c>
      <c r="D16" s="150">
        <v>1218.3951894736838</v>
      </c>
      <c r="E16" s="506"/>
      <c r="F16" s="503"/>
      <c r="G16" s="504"/>
      <c r="H16" s="501"/>
      <c r="I16" s="504"/>
      <c r="J16" s="501"/>
      <c r="K16" s="504"/>
      <c r="L16" s="501"/>
      <c r="M16" s="501"/>
      <c r="N16" s="501"/>
      <c r="O16" s="72"/>
    </row>
    <row r="17" spans="1:17" s="89" customFormat="1" ht="38.25" x14ac:dyDescent="0.2">
      <c r="A17" s="152" t="s">
        <v>173</v>
      </c>
      <c r="B17" s="148" t="s">
        <v>112</v>
      </c>
      <c r="C17" s="149" t="s">
        <v>113</v>
      </c>
      <c r="D17" s="150">
        <v>1634.7500000000002</v>
      </c>
      <c r="E17" s="86"/>
      <c r="F17" s="87"/>
      <c r="G17" s="289"/>
      <c r="H17" s="87"/>
      <c r="I17" s="88"/>
      <c r="J17" s="72"/>
      <c r="K17" s="289"/>
      <c r="L17" s="72"/>
      <c r="M17" s="72"/>
      <c r="N17" s="72"/>
      <c r="O17" s="72"/>
    </row>
    <row r="18" spans="1:17" s="89" customFormat="1" ht="63.75" x14ac:dyDescent="0.2">
      <c r="A18" s="152" t="s">
        <v>174</v>
      </c>
      <c r="B18" s="151" t="s">
        <v>114</v>
      </c>
      <c r="C18" s="149" t="s">
        <v>113</v>
      </c>
      <c r="D18" s="150">
        <v>1634.7500000000002</v>
      </c>
      <c r="E18" s="86"/>
      <c r="F18" s="87"/>
      <c r="G18" s="289"/>
      <c r="H18" s="87"/>
      <c r="I18" s="88"/>
      <c r="J18" s="87"/>
      <c r="K18" s="289"/>
      <c r="L18" s="72"/>
      <c r="M18" s="72"/>
      <c r="N18" s="72"/>
      <c r="O18" s="72"/>
    </row>
    <row r="19" spans="1:17" s="89" customFormat="1" ht="25.5" x14ac:dyDescent="0.2">
      <c r="A19" s="152" t="s">
        <v>175</v>
      </c>
      <c r="B19" s="148" t="s">
        <v>115</v>
      </c>
      <c r="C19" s="149" t="s">
        <v>113</v>
      </c>
      <c r="D19" s="150">
        <v>11.5</v>
      </c>
      <c r="E19" s="86"/>
      <c r="F19" s="87"/>
      <c r="G19" s="289"/>
      <c r="H19" s="87"/>
      <c r="I19" s="88"/>
      <c r="J19" s="87"/>
      <c r="K19" s="289"/>
      <c r="L19" s="72"/>
      <c r="M19" s="72"/>
      <c r="N19" s="72"/>
      <c r="O19" s="72"/>
    </row>
    <row r="20" spans="1:17" s="89" customFormat="1" ht="38.25" x14ac:dyDescent="0.2">
      <c r="A20" s="152" t="s">
        <v>176</v>
      </c>
      <c r="B20" s="151" t="s">
        <v>116</v>
      </c>
      <c r="C20" s="149" t="s">
        <v>113</v>
      </c>
      <c r="D20" s="150">
        <v>11.5</v>
      </c>
      <c r="E20" s="292"/>
      <c r="F20" s="87"/>
      <c r="G20" s="289"/>
      <c r="H20" s="87"/>
      <c r="I20" s="289"/>
      <c r="J20" s="72"/>
      <c r="K20" s="289"/>
      <c r="L20" s="72"/>
      <c r="M20" s="72"/>
      <c r="N20" s="72"/>
      <c r="O20" s="72"/>
    </row>
    <row r="21" spans="1:17" s="89" customFormat="1" ht="14.25" x14ac:dyDescent="0.2">
      <c r="A21" s="152" t="s">
        <v>177</v>
      </c>
      <c r="B21" s="148" t="s">
        <v>117</v>
      </c>
      <c r="C21" s="149" t="s">
        <v>113</v>
      </c>
      <c r="D21" s="150">
        <v>169.625</v>
      </c>
      <c r="E21" s="292"/>
      <c r="F21" s="87"/>
      <c r="G21" s="289"/>
      <c r="H21" s="72"/>
      <c r="I21" s="289"/>
      <c r="J21" s="72"/>
      <c r="K21" s="289"/>
      <c r="L21" s="72"/>
      <c r="M21" s="72"/>
      <c r="N21" s="72"/>
      <c r="O21" s="72"/>
    </row>
    <row r="22" spans="1:17" s="89" customFormat="1" ht="38.25" x14ac:dyDescent="0.2">
      <c r="A22" s="152" t="s">
        <v>178</v>
      </c>
      <c r="B22" s="151" t="s">
        <v>574</v>
      </c>
      <c r="C22" s="149" t="s">
        <v>113</v>
      </c>
      <c r="D22" s="150">
        <v>169.625</v>
      </c>
      <c r="E22" s="86"/>
      <c r="F22" s="87"/>
      <c r="G22" s="289"/>
      <c r="H22" s="87"/>
      <c r="I22" s="88"/>
      <c r="J22" s="87"/>
      <c r="K22" s="289"/>
      <c r="L22" s="72"/>
      <c r="M22" s="72"/>
      <c r="N22" s="72"/>
      <c r="O22" s="72"/>
    </row>
    <row r="23" spans="1:17" ht="38.25" x14ac:dyDescent="0.2">
      <c r="A23" s="152" t="s">
        <v>179</v>
      </c>
      <c r="B23" s="148" t="s">
        <v>118</v>
      </c>
      <c r="C23" s="149" t="s">
        <v>108</v>
      </c>
      <c r="D23" s="153">
        <v>656.05000000000007</v>
      </c>
      <c r="E23" s="292"/>
      <c r="F23" s="87"/>
      <c r="G23" s="289"/>
      <c r="H23" s="72"/>
      <c r="I23" s="289"/>
      <c r="J23" s="72"/>
      <c r="K23" s="289"/>
      <c r="L23" s="72"/>
      <c r="M23" s="72"/>
      <c r="N23" s="72"/>
      <c r="O23" s="72"/>
    </row>
    <row r="24" spans="1:17" ht="25.5" x14ac:dyDescent="0.2">
      <c r="A24" s="152" t="s">
        <v>180</v>
      </c>
      <c r="B24" s="148" t="s">
        <v>119</v>
      </c>
      <c r="C24" s="149" t="s">
        <v>110</v>
      </c>
      <c r="D24" s="150">
        <v>147.61125000000001</v>
      </c>
      <c r="E24" s="291"/>
      <c r="F24" s="87"/>
      <c r="G24" s="289"/>
      <c r="H24" s="72"/>
      <c r="I24" s="289"/>
      <c r="J24" s="72"/>
      <c r="K24" s="289"/>
      <c r="L24" s="72"/>
      <c r="M24" s="72"/>
      <c r="N24" s="72"/>
      <c r="O24" s="72"/>
    </row>
    <row r="25" spans="1:17" ht="14.25" x14ac:dyDescent="0.2">
      <c r="A25" s="152" t="s">
        <v>181</v>
      </c>
      <c r="B25" s="148" t="s">
        <v>120</v>
      </c>
      <c r="C25" s="149" t="s">
        <v>110</v>
      </c>
      <c r="D25" s="150">
        <v>295.22250000000003</v>
      </c>
      <c r="E25" s="291"/>
      <c r="F25" s="87"/>
      <c r="G25" s="289"/>
      <c r="H25" s="72"/>
      <c r="I25" s="289"/>
      <c r="J25" s="72"/>
      <c r="K25" s="289"/>
      <c r="L25" s="72"/>
      <c r="M25" s="72"/>
      <c r="N25" s="72"/>
      <c r="O25" s="72"/>
    </row>
    <row r="26" spans="1:17" ht="51" x14ac:dyDescent="0.2">
      <c r="A26" s="152" t="s">
        <v>182</v>
      </c>
      <c r="B26" s="154" t="s">
        <v>121</v>
      </c>
      <c r="C26" s="149" t="s">
        <v>110</v>
      </c>
      <c r="D26" s="217">
        <v>98.085000000000008</v>
      </c>
      <c r="E26" s="292"/>
      <c r="F26" s="72"/>
      <c r="G26" s="289"/>
      <c r="H26" s="72"/>
      <c r="I26" s="289"/>
      <c r="J26" s="72"/>
      <c r="K26" s="289"/>
      <c r="L26" s="72"/>
      <c r="M26" s="72"/>
      <c r="N26" s="72"/>
      <c r="O26" s="72"/>
    </row>
    <row r="27" spans="1:17" x14ac:dyDescent="0.2">
      <c r="A27" s="152" t="s">
        <v>183</v>
      </c>
      <c r="B27" s="154" t="s">
        <v>122</v>
      </c>
      <c r="C27" s="149" t="s">
        <v>108</v>
      </c>
      <c r="D27" s="150">
        <v>656.05000000000007</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f>D48</f>
        <v>23.869999999999997</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f>D49</f>
        <v>148.71</v>
      </c>
      <c r="E30" s="86"/>
      <c r="F30" s="87"/>
      <c r="G30" s="289"/>
      <c r="H30" s="87"/>
      <c r="I30" s="88"/>
      <c r="J30" s="87"/>
      <c r="K30" s="289"/>
      <c r="L30" s="72"/>
      <c r="M30" s="72"/>
      <c r="N30" s="72"/>
      <c r="O30" s="72"/>
      <c r="Q30" s="307"/>
    </row>
    <row r="31" spans="1:17" ht="25.5" x14ac:dyDescent="0.2">
      <c r="A31" s="152" t="s">
        <v>186</v>
      </c>
      <c r="B31" s="148" t="s">
        <v>109</v>
      </c>
      <c r="C31" s="149" t="s">
        <v>110</v>
      </c>
      <c r="D31" s="150">
        <v>473.95049999999998</v>
      </c>
      <c r="E31" s="512"/>
      <c r="F31" s="510"/>
      <c r="G31" s="511"/>
      <c r="H31" s="508"/>
      <c r="I31" s="511"/>
      <c r="J31" s="507"/>
      <c r="K31" s="511"/>
      <c r="L31" s="507"/>
      <c r="M31" s="507"/>
      <c r="N31" s="507"/>
      <c r="O31" s="72"/>
    </row>
    <row r="32" spans="1:17" ht="63.75" x14ac:dyDescent="0.2">
      <c r="A32" s="152" t="s">
        <v>187</v>
      </c>
      <c r="B32" s="148" t="s">
        <v>111</v>
      </c>
      <c r="C32" s="149" t="s">
        <v>110</v>
      </c>
      <c r="D32" s="150">
        <v>400.11</v>
      </c>
      <c r="E32" s="513"/>
      <c r="F32" s="510"/>
      <c r="G32" s="511"/>
      <c r="H32" s="507"/>
      <c r="I32" s="511"/>
      <c r="J32" s="507"/>
      <c r="K32" s="511"/>
      <c r="L32" s="507"/>
      <c r="M32" s="507"/>
      <c r="N32" s="507"/>
      <c r="O32" s="72"/>
    </row>
    <row r="33" spans="1:15" ht="38.25" x14ac:dyDescent="0.2">
      <c r="A33" s="152" t="s">
        <v>188</v>
      </c>
      <c r="B33" s="148" t="s">
        <v>276</v>
      </c>
      <c r="C33" s="149" t="s">
        <v>113</v>
      </c>
      <c r="D33" s="150">
        <v>98.6</v>
      </c>
      <c r="E33" s="86"/>
      <c r="F33" s="87"/>
      <c r="G33" s="289"/>
      <c r="H33" s="87"/>
      <c r="I33" s="88"/>
      <c r="J33" s="72"/>
      <c r="K33" s="289"/>
      <c r="L33" s="72"/>
      <c r="M33" s="72"/>
      <c r="N33" s="72"/>
      <c r="O33" s="72"/>
    </row>
    <row r="34" spans="1:15" ht="54" customHeight="1" x14ac:dyDescent="0.2">
      <c r="A34" s="152" t="s">
        <v>189</v>
      </c>
      <c r="B34" s="151" t="s">
        <v>277</v>
      </c>
      <c r="C34" s="149" t="s">
        <v>127</v>
      </c>
      <c r="D34" s="150">
        <v>98.6</v>
      </c>
      <c r="E34" s="86"/>
      <c r="F34" s="87"/>
      <c r="G34" s="289"/>
      <c r="H34" s="87"/>
      <c r="I34" s="88"/>
      <c r="J34" s="87"/>
      <c r="K34" s="289"/>
      <c r="L34" s="72"/>
      <c r="M34" s="72"/>
      <c r="N34" s="72"/>
      <c r="O34" s="72"/>
    </row>
    <row r="35" spans="1:15" ht="25.5" x14ac:dyDescent="0.2">
      <c r="A35" s="152" t="s">
        <v>190</v>
      </c>
      <c r="B35" s="148" t="s">
        <v>278</v>
      </c>
      <c r="C35" s="149" t="s">
        <v>113</v>
      </c>
      <c r="D35" s="150">
        <v>4.1999999999999993</v>
      </c>
      <c r="E35" s="86"/>
      <c r="F35" s="87"/>
      <c r="G35" s="289"/>
      <c r="H35" s="87"/>
      <c r="I35" s="88"/>
      <c r="J35" s="87"/>
      <c r="K35" s="289"/>
      <c r="L35" s="72"/>
      <c r="M35" s="72"/>
      <c r="N35" s="72"/>
      <c r="O35" s="72"/>
    </row>
    <row r="36" spans="1:15" ht="38.25" x14ac:dyDescent="0.2">
      <c r="A36" s="152" t="s">
        <v>191</v>
      </c>
      <c r="B36" s="151" t="s">
        <v>279</v>
      </c>
      <c r="C36" s="149" t="s">
        <v>113</v>
      </c>
      <c r="D36" s="150">
        <v>4.1999999999999993</v>
      </c>
      <c r="E36" s="292"/>
      <c r="F36" s="87"/>
      <c r="G36" s="289"/>
      <c r="H36" s="87"/>
      <c r="I36" s="289"/>
      <c r="J36" s="72"/>
      <c r="K36" s="289"/>
      <c r="L36" s="72"/>
      <c r="M36" s="72"/>
      <c r="N36" s="72"/>
      <c r="O36" s="72"/>
    </row>
    <row r="37" spans="1:15" ht="25.5" x14ac:dyDescent="0.2">
      <c r="A37" s="152" t="s">
        <v>192</v>
      </c>
      <c r="B37" s="148" t="s">
        <v>124</v>
      </c>
      <c r="C37" s="149" t="s">
        <v>113</v>
      </c>
      <c r="D37" s="150">
        <v>15</v>
      </c>
      <c r="E37" s="86"/>
      <c r="F37" s="87"/>
      <c r="G37" s="289"/>
      <c r="H37" s="87"/>
      <c r="I37" s="88"/>
      <c r="J37" s="87"/>
      <c r="K37" s="289"/>
      <c r="L37" s="72"/>
      <c r="M37" s="72"/>
      <c r="N37" s="72"/>
      <c r="O37" s="72"/>
    </row>
    <row r="38" spans="1:15" ht="38.25" x14ac:dyDescent="0.2">
      <c r="A38" s="152" t="s">
        <v>310</v>
      </c>
      <c r="B38" s="151" t="s">
        <v>125</v>
      </c>
      <c r="C38" s="149" t="s">
        <v>113</v>
      </c>
      <c r="D38" s="150">
        <v>15</v>
      </c>
      <c r="E38" s="292"/>
      <c r="F38" s="87"/>
      <c r="G38" s="289"/>
      <c r="H38" s="87"/>
      <c r="I38" s="289"/>
      <c r="J38" s="72"/>
      <c r="K38" s="289"/>
      <c r="L38" s="72"/>
      <c r="M38" s="72"/>
      <c r="N38" s="72"/>
      <c r="O38" s="72"/>
    </row>
    <row r="39" spans="1:15" ht="38.25" x14ac:dyDescent="0.2">
      <c r="A39" s="152" t="s">
        <v>311</v>
      </c>
      <c r="B39" s="148" t="s">
        <v>118</v>
      </c>
      <c r="C39" s="149" t="s">
        <v>108</v>
      </c>
      <c r="D39" s="150">
        <v>148.71</v>
      </c>
      <c r="E39" s="292"/>
      <c r="F39" s="87"/>
      <c r="G39" s="289"/>
      <c r="H39" s="72"/>
      <c r="I39" s="289"/>
      <c r="J39" s="72"/>
      <c r="K39" s="289"/>
      <c r="L39" s="72"/>
      <c r="M39" s="72"/>
      <c r="N39" s="72"/>
      <c r="O39" s="72"/>
    </row>
    <row r="40" spans="1:15" ht="25.5" x14ac:dyDescent="0.2">
      <c r="A40" s="152" t="s">
        <v>312</v>
      </c>
      <c r="B40" s="148" t="s">
        <v>119</v>
      </c>
      <c r="C40" s="149" t="s">
        <v>110</v>
      </c>
      <c r="D40" s="150">
        <v>38.830500000000001</v>
      </c>
      <c r="E40" s="291"/>
      <c r="F40" s="87"/>
      <c r="G40" s="289"/>
      <c r="H40" s="72"/>
      <c r="I40" s="289"/>
      <c r="J40" s="72"/>
      <c r="K40" s="289"/>
      <c r="L40" s="72"/>
      <c r="M40" s="72"/>
      <c r="N40" s="72"/>
      <c r="O40" s="72"/>
    </row>
    <row r="41" spans="1:15" ht="14.25" x14ac:dyDescent="0.2">
      <c r="A41" s="152" t="s">
        <v>313</v>
      </c>
      <c r="B41" s="148" t="s">
        <v>120</v>
      </c>
      <c r="C41" s="149" t="s">
        <v>110</v>
      </c>
      <c r="D41" s="150">
        <v>77.661000000000001</v>
      </c>
      <c r="E41" s="291"/>
      <c r="F41" s="87"/>
      <c r="G41" s="289"/>
      <c r="H41" s="72"/>
      <c r="I41" s="289"/>
      <c r="J41" s="72"/>
      <c r="K41" s="289"/>
      <c r="L41" s="72"/>
      <c r="M41" s="72"/>
      <c r="N41" s="72"/>
      <c r="O41" s="72"/>
    </row>
    <row r="42" spans="1:15" ht="51" x14ac:dyDescent="0.2">
      <c r="A42" s="152" t="s">
        <v>314</v>
      </c>
      <c r="B42" s="154" t="s">
        <v>121</v>
      </c>
      <c r="C42" s="149" t="s">
        <v>110</v>
      </c>
      <c r="D42" s="150">
        <v>5.9159999999999995</v>
      </c>
      <c r="E42" s="292"/>
      <c r="F42" s="72"/>
      <c r="G42" s="289"/>
      <c r="H42" s="72"/>
      <c r="I42" s="289"/>
      <c r="J42" s="72"/>
      <c r="K42" s="289"/>
      <c r="L42" s="72"/>
      <c r="M42" s="72"/>
      <c r="N42" s="72"/>
      <c r="O42" s="72"/>
    </row>
    <row r="43" spans="1:15" s="192" customFormat="1" ht="25.5" x14ac:dyDescent="0.2">
      <c r="A43" s="184">
        <v>2</v>
      </c>
      <c r="B43" s="185" t="s">
        <v>128</v>
      </c>
      <c r="C43" s="186"/>
      <c r="D43" s="187"/>
      <c r="E43" s="188"/>
      <c r="F43" s="189"/>
      <c r="G43" s="190"/>
      <c r="H43" s="191"/>
      <c r="I43" s="190"/>
      <c r="J43" s="191"/>
      <c r="K43" s="190"/>
      <c r="L43" s="191"/>
      <c r="M43" s="190"/>
      <c r="N43" s="191"/>
      <c r="O43" s="189"/>
    </row>
    <row r="44" spans="1:15" s="126" customFormat="1" ht="51" x14ac:dyDescent="0.2">
      <c r="A44" s="119" t="s">
        <v>193</v>
      </c>
      <c r="B44" s="159" t="s">
        <v>262</v>
      </c>
      <c r="C44" s="160" t="s">
        <v>108</v>
      </c>
      <c r="D44" s="153">
        <v>324.09000000000003</v>
      </c>
      <c r="E44" s="292"/>
      <c r="F44" s="72"/>
      <c r="G44" s="289"/>
      <c r="H44" s="87"/>
      <c r="I44" s="289"/>
      <c r="J44" s="87"/>
      <c r="K44" s="289"/>
      <c r="L44" s="72"/>
      <c r="M44" s="72"/>
      <c r="N44" s="72"/>
      <c r="O44" s="72"/>
    </row>
    <row r="45" spans="1:15" s="126" customFormat="1" ht="51" x14ac:dyDescent="0.2">
      <c r="A45" s="119" t="s">
        <v>194</v>
      </c>
      <c r="B45" s="159" t="s">
        <v>263</v>
      </c>
      <c r="C45" s="160" t="s">
        <v>108</v>
      </c>
      <c r="D45" s="153">
        <v>142.84</v>
      </c>
      <c r="E45" s="292"/>
      <c r="F45" s="72"/>
      <c r="G45" s="289"/>
      <c r="H45" s="87"/>
      <c r="I45" s="289"/>
      <c r="J45" s="87"/>
      <c r="K45" s="289"/>
      <c r="L45" s="72"/>
      <c r="M45" s="72"/>
      <c r="N45" s="72"/>
      <c r="O45" s="72"/>
    </row>
    <row r="46" spans="1:15" s="126" customFormat="1" ht="51" x14ac:dyDescent="0.2">
      <c r="A46" s="119" t="s">
        <v>195</v>
      </c>
      <c r="B46" s="159" t="s">
        <v>264</v>
      </c>
      <c r="C46" s="160" t="s">
        <v>108</v>
      </c>
      <c r="D46" s="153">
        <v>53.29</v>
      </c>
      <c r="E46" s="292"/>
      <c r="F46" s="72"/>
      <c r="G46" s="289"/>
      <c r="H46" s="87"/>
      <c r="I46" s="289"/>
      <c r="J46" s="87"/>
      <c r="K46" s="289"/>
      <c r="L46" s="72"/>
      <c r="M46" s="72"/>
      <c r="N46" s="72"/>
      <c r="O46" s="72"/>
    </row>
    <row r="47" spans="1:15" s="126" customFormat="1" ht="51" x14ac:dyDescent="0.2">
      <c r="A47" s="119" t="s">
        <v>196</v>
      </c>
      <c r="B47" s="159" t="s">
        <v>265</v>
      </c>
      <c r="C47" s="160" t="s">
        <v>108</v>
      </c>
      <c r="D47" s="153">
        <v>135.83000000000001</v>
      </c>
      <c r="E47" s="292"/>
      <c r="F47" s="72"/>
      <c r="G47" s="289"/>
      <c r="H47" s="87"/>
      <c r="I47" s="289"/>
      <c r="J47" s="87"/>
      <c r="K47" s="289"/>
      <c r="L47" s="72"/>
      <c r="M47" s="72"/>
      <c r="N47" s="72"/>
      <c r="O47" s="72"/>
    </row>
    <row r="48" spans="1:15" s="126" customFormat="1" ht="51" x14ac:dyDescent="0.2">
      <c r="A48" s="119" t="s">
        <v>197</v>
      </c>
      <c r="B48" s="159" t="s">
        <v>268</v>
      </c>
      <c r="C48" s="160" t="s">
        <v>108</v>
      </c>
      <c r="D48" s="153">
        <v>23.869999999999997</v>
      </c>
      <c r="E48" s="292"/>
      <c r="F48" s="72"/>
      <c r="G48" s="289"/>
      <c r="H48" s="87"/>
      <c r="I48" s="289"/>
      <c r="J48" s="87"/>
      <c r="K48" s="289"/>
      <c r="L48" s="72"/>
      <c r="M48" s="72"/>
      <c r="N48" s="72"/>
      <c r="O48" s="72"/>
    </row>
    <row r="49" spans="1:15" s="126" customFormat="1" ht="51" x14ac:dyDescent="0.2">
      <c r="A49" s="119" t="s">
        <v>198</v>
      </c>
      <c r="B49" s="159" t="s">
        <v>269</v>
      </c>
      <c r="C49" s="160" t="s">
        <v>108</v>
      </c>
      <c r="D49" s="240">
        <v>148.71</v>
      </c>
      <c r="E49" s="292"/>
      <c r="F49" s="72"/>
      <c r="G49" s="289"/>
      <c r="H49" s="87"/>
      <c r="I49" s="289"/>
      <c r="J49" s="87"/>
      <c r="K49" s="289"/>
      <c r="L49" s="72"/>
      <c r="M49" s="72"/>
      <c r="N49" s="72"/>
      <c r="O49" s="72"/>
    </row>
    <row r="50" spans="1:15" s="126" customFormat="1" ht="38.25" x14ac:dyDescent="0.2">
      <c r="A50" s="119" t="s">
        <v>199</v>
      </c>
      <c r="B50" s="161" t="s">
        <v>141</v>
      </c>
      <c r="C50" s="160" t="s">
        <v>26</v>
      </c>
      <c r="D50" s="241">
        <v>18</v>
      </c>
      <c r="E50" s="292"/>
      <c r="F50" s="72"/>
      <c r="G50" s="289"/>
      <c r="H50" s="87"/>
      <c r="I50" s="289"/>
      <c r="J50" s="87"/>
      <c r="K50" s="289"/>
      <c r="L50" s="72"/>
      <c r="M50" s="72"/>
      <c r="N50" s="72"/>
      <c r="O50" s="72"/>
    </row>
    <row r="51" spans="1:15" s="126" customFormat="1" ht="38.25" x14ac:dyDescent="0.2">
      <c r="A51" s="119" t="s">
        <v>200</v>
      </c>
      <c r="B51" s="161" t="s">
        <v>142</v>
      </c>
      <c r="C51" s="160" t="s">
        <v>26</v>
      </c>
      <c r="D51" s="241">
        <v>4</v>
      </c>
      <c r="E51" s="292"/>
      <c r="F51" s="72"/>
      <c r="G51" s="289"/>
      <c r="H51" s="87"/>
      <c r="I51" s="289"/>
      <c r="J51" s="87"/>
      <c r="K51" s="289"/>
      <c r="L51" s="72"/>
      <c r="M51" s="72"/>
      <c r="N51" s="72"/>
      <c r="O51" s="72"/>
    </row>
    <row r="52" spans="1:15" s="126" customFormat="1" ht="38.25" x14ac:dyDescent="0.2">
      <c r="A52" s="119" t="s">
        <v>201</v>
      </c>
      <c r="B52" s="161" t="s">
        <v>270</v>
      </c>
      <c r="C52" s="160" t="s">
        <v>26</v>
      </c>
      <c r="D52" s="241">
        <v>2</v>
      </c>
      <c r="E52" s="292"/>
      <c r="F52" s="72"/>
      <c r="G52" s="289"/>
      <c r="H52" s="87"/>
      <c r="I52" s="289"/>
      <c r="J52" s="87"/>
      <c r="K52" s="289"/>
      <c r="L52" s="72"/>
      <c r="M52" s="72"/>
      <c r="N52" s="72"/>
      <c r="O52" s="72"/>
    </row>
    <row r="53" spans="1:15" s="126" customFormat="1" ht="38.25" x14ac:dyDescent="0.2">
      <c r="A53" s="119" t="s">
        <v>202</v>
      </c>
      <c r="B53" s="161" t="s">
        <v>143</v>
      </c>
      <c r="C53" s="160" t="s">
        <v>26</v>
      </c>
      <c r="D53" s="241">
        <v>4</v>
      </c>
      <c r="E53" s="292"/>
      <c r="F53" s="72"/>
      <c r="G53" s="289"/>
      <c r="H53" s="72"/>
      <c r="I53" s="289"/>
      <c r="J53" s="72"/>
      <c r="K53" s="289"/>
      <c r="L53" s="72"/>
      <c r="M53" s="72"/>
      <c r="N53" s="72"/>
      <c r="O53" s="72"/>
    </row>
    <row r="54" spans="1:15" s="126" customFormat="1" ht="25.5" x14ac:dyDescent="0.2">
      <c r="A54" s="119" t="s">
        <v>203</v>
      </c>
      <c r="B54" s="164" t="s">
        <v>222</v>
      </c>
      <c r="C54" s="160" t="s">
        <v>147</v>
      </c>
      <c r="D54" s="249">
        <f>20+10</f>
        <v>30</v>
      </c>
      <c r="E54" s="292"/>
      <c r="F54" s="72"/>
      <c r="G54" s="289"/>
      <c r="H54" s="87"/>
      <c r="I54" s="289"/>
      <c r="J54" s="87"/>
      <c r="K54" s="289"/>
      <c r="L54" s="72"/>
      <c r="M54" s="72"/>
      <c r="N54" s="72"/>
      <c r="O54" s="72"/>
    </row>
    <row r="55" spans="1:15" s="126" customFormat="1" ht="25.5" x14ac:dyDescent="0.2">
      <c r="A55" s="119" t="s">
        <v>204</v>
      </c>
      <c r="B55" s="164" t="s">
        <v>425</v>
      </c>
      <c r="C55" s="166" t="s">
        <v>108</v>
      </c>
      <c r="D55" s="250">
        <v>16.399999999999999</v>
      </c>
      <c r="E55" s="292"/>
      <c r="F55" s="72"/>
      <c r="G55" s="289"/>
      <c r="H55" s="87"/>
      <c r="I55" s="289"/>
      <c r="J55" s="87"/>
      <c r="K55" s="289"/>
      <c r="L55" s="72"/>
      <c r="M55" s="72"/>
      <c r="N55" s="72"/>
      <c r="O55" s="72"/>
    </row>
    <row r="56" spans="1:15" s="126" customFormat="1" ht="25.5" x14ac:dyDescent="0.2">
      <c r="A56" s="119" t="s">
        <v>205</v>
      </c>
      <c r="B56" s="164" t="s">
        <v>220</v>
      </c>
      <c r="C56" s="166" t="s">
        <v>147</v>
      </c>
      <c r="D56" s="253">
        <f>11+1</f>
        <v>12</v>
      </c>
      <c r="E56" s="292"/>
      <c r="F56" s="72"/>
      <c r="G56" s="289"/>
      <c r="H56" s="87"/>
      <c r="I56" s="289"/>
      <c r="J56" s="87"/>
      <c r="K56" s="289"/>
      <c r="L56" s="72"/>
      <c r="M56" s="72"/>
      <c r="N56" s="72"/>
      <c r="O56" s="72"/>
    </row>
    <row r="57" spans="1:15" s="126" customFormat="1" ht="25.5" x14ac:dyDescent="0.2">
      <c r="A57" s="119" t="s">
        <v>206</v>
      </c>
      <c r="B57" s="164" t="s">
        <v>221</v>
      </c>
      <c r="C57" s="166" t="s">
        <v>147</v>
      </c>
      <c r="D57" s="253">
        <v>4</v>
      </c>
      <c r="E57" s="292"/>
      <c r="F57" s="72"/>
      <c r="G57" s="289"/>
      <c r="H57" s="87"/>
      <c r="I57" s="289"/>
      <c r="J57" s="87"/>
      <c r="K57" s="289"/>
      <c r="L57" s="72"/>
      <c r="M57" s="72"/>
      <c r="N57" s="72"/>
      <c r="O57" s="72"/>
    </row>
    <row r="58" spans="1:15" s="126" customFormat="1" ht="25.5" x14ac:dyDescent="0.2">
      <c r="A58" s="119" t="s">
        <v>207</v>
      </c>
      <c r="B58" s="179" t="s">
        <v>305</v>
      </c>
      <c r="C58" s="166" t="s">
        <v>108</v>
      </c>
      <c r="D58" s="250">
        <f>24.3+9.6</f>
        <v>33.9</v>
      </c>
      <c r="E58" s="290"/>
      <c r="F58" s="183"/>
      <c r="G58" s="183"/>
      <c r="H58" s="293"/>
      <c r="I58" s="183"/>
      <c r="J58" s="183"/>
      <c r="K58" s="183"/>
      <c r="L58" s="183"/>
      <c r="M58" s="183"/>
      <c r="N58" s="183"/>
      <c r="O58" s="183"/>
    </row>
    <row r="59" spans="1:15" s="126" customFormat="1" ht="19.5" customHeight="1" x14ac:dyDescent="0.2">
      <c r="A59" s="119" t="s">
        <v>208</v>
      </c>
      <c r="B59" s="194" t="s">
        <v>223</v>
      </c>
      <c r="C59" s="160"/>
      <c r="D59" s="251"/>
      <c r="E59" s="180"/>
      <c r="F59" s="181"/>
      <c r="G59" s="182"/>
      <c r="H59" s="183"/>
      <c r="I59" s="182"/>
      <c r="J59" s="183"/>
      <c r="K59" s="182"/>
      <c r="L59" s="183"/>
      <c r="M59" s="182"/>
      <c r="N59" s="183"/>
      <c r="O59" s="181"/>
    </row>
    <row r="60" spans="1:15" s="126" customFormat="1" ht="18.75" customHeight="1" x14ac:dyDescent="0.2">
      <c r="A60" s="119" t="s">
        <v>426</v>
      </c>
      <c r="B60" s="159" t="s">
        <v>306</v>
      </c>
      <c r="C60" s="160" t="s">
        <v>147</v>
      </c>
      <c r="D60" s="251">
        <v>1</v>
      </c>
      <c r="E60" s="237"/>
      <c r="F60" s="183"/>
      <c r="G60" s="183"/>
      <c r="H60" s="293"/>
      <c r="I60" s="183"/>
      <c r="J60" s="293"/>
      <c r="K60" s="293"/>
      <c r="L60" s="293"/>
      <c r="M60" s="293"/>
      <c r="N60" s="293"/>
      <c r="O60" s="293"/>
    </row>
    <row r="61" spans="1:15" s="126" customFormat="1" ht="16.5" customHeight="1" x14ac:dyDescent="0.2">
      <c r="A61" s="119" t="s">
        <v>427</v>
      </c>
      <c r="B61" s="159" t="s">
        <v>307</v>
      </c>
      <c r="C61" s="160" t="s">
        <v>147</v>
      </c>
      <c r="D61" s="251">
        <v>2</v>
      </c>
      <c r="E61" s="237"/>
      <c r="F61" s="183"/>
      <c r="G61" s="183"/>
      <c r="H61" s="293"/>
      <c r="I61" s="183"/>
      <c r="J61" s="293"/>
      <c r="K61" s="293"/>
      <c r="L61" s="293"/>
      <c r="M61" s="293"/>
      <c r="N61" s="293"/>
      <c r="O61" s="293"/>
    </row>
    <row r="62" spans="1:15" s="126" customFormat="1" ht="18.75" customHeight="1" x14ac:dyDescent="0.2">
      <c r="A62" s="119" t="s">
        <v>428</v>
      </c>
      <c r="B62" s="159" t="s">
        <v>308</v>
      </c>
      <c r="C62" s="197" t="s">
        <v>108</v>
      </c>
      <c r="D62" s="252">
        <v>0.95</v>
      </c>
      <c r="E62" s="290"/>
      <c r="F62" s="183"/>
      <c r="G62" s="183"/>
      <c r="H62" s="293"/>
      <c r="I62" s="183"/>
      <c r="J62" s="183"/>
      <c r="K62" s="183"/>
      <c r="L62" s="183"/>
      <c r="M62" s="293"/>
      <c r="N62" s="183"/>
      <c r="O62" s="183"/>
    </row>
    <row r="63" spans="1:15" s="126" customFormat="1" ht="18.75" customHeight="1" x14ac:dyDescent="0.2">
      <c r="A63" s="119" t="s">
        <v>429</v>
      </c>
      <c r="B63" s="179" t="s">
        <v>227</v>
      </c>
      <c r="C63" s="160" t="s">
        <v>147</v>
      </c>
      <c r="D63" s="251">
        <v>3</v>
      </c>
      <c r="E63" s="290"/>
      <c r="F63" s="183"/>
      <c r="G63" s="183"/>
      <c r="H63" s="293"/>
      <c r="I63" s="183"/>
      <c r="J63" s="183"/>
      <c r="K63" s="183"/>
      <c r="L63" s="183"/>
      <c r="M63" s="183"/>
      <c r="N63" s="183"/>
      <c r="O63" s="183"/>
    </row>
    <row r="64" spans="1:15" s="126" customFormat="1" ht="16.5" customHeight="1" x14ac:dyDescent="0.2">
      <c r="A64" s="119" t="s">
        <v>430</v>
      </c>
      <c r="B64" s="159" t="s">
        <v>228</v>
      </c>
      <c r="C64" s="160" t="s">
        <v>147</v>
      </c>
      <c r="D64" s="251">
        <v>4</v>
      </c>
      <c r="E64" s="237"/>
      <c r="F64" s="183"/>
      <c r="G64" s="183"/>
      <c r="H64" s="293"/>
      <c r="I64" s="183"/>
      <c r="J64" s="293"/>
      <c r="K64" s="293"/>
      <c r="L64" s="293"/>
      <c r="M64" s="293"/>
      <c r="N64" s="293"/>
      <c r="O64" s="293"/>
    </row>
    <row r="65" spans="1:15" s="126" customFormat="1" ht="18" customHeight="1" x14ac:dyDescent="0.2">
      <c r="A65" s="119" t="s">
        <v>431</v>
      </c>
      <c r="B65" s="159" t="s">
        <v>229</v>
      </c>
      <c r="C65" s="160" t="s">
        <v>147</v>
      </c>
      <c r="D65" s="251">
        <v>4</v>
      </c>
      <c r="E65" s="237"/>
      <c r="F65" s="183"/>
      <c r="G65" s="183"/>
      <c r="H65" s="293"/>
      <c r="I65" s="183"/>
      <c r="J65" s="293"/>
      <c r="K65" s="293"/>
      <c r="L65" s="293"/>
      <c r="M65" s="293"/>
      <c r="N65" s="293"/>
      <c r="O65" s="293"/>
    </row>
    <row r="66" spans="1:15" s="126" customFormat="1" ht="17.25" customHeight="1" x14ac:dyDescent="0.2">
      <c r="A66" s="119" t="s">
        <v>432</v>
      </c>
      <c r="B66" s="159" t="s">
        <v>230</v>
      </c>
      <c r="C66" s="160" t="s">
        <v>108</v>
      </c>
      <c r="D66" s="252">
        <v>6.15</v>
      </c>
      <c r="E66" s="290"/>
      <c r="F66" s="183"/>
      <c r="G66" s="183"/>
      <c r="H66" s="293"/>
      <c r="I66" s="183"/>
      <c r="J66" s="183"/>
      <c r="K66" s="183"/>
      <c r="L66" s="183"/>
      <c r="M66" s="293"/>
      <c r="N66" s="183"/>
      <c r="O66" s="183"/>
    </row>
    <row r="67" spans="1:15" s="126" customFormat="1" ht="18" customHeight="1" x14ac:dyDescent="0.2">
      <c r="A67" s="119" t="s">
        <v>433</v>
      </c>
      <c r="B67" s="179" t="s">
        <v>227</v>
      </c>
      <c r="C67" s="160" t="s">
        <v>147</v>
      </c>
      <c r="D67" s="251">
        <v>21</v>
      </c>
      <c r="E67" s="290"/>
      <c r="F67" s="183"/>
      <c r="G67" s="183"/>
      <c r="H67" s="293"/>
      <c r="I67" s="183"/>
      <c r="J67" s="183"/>
      <c r="K67" s="183"/>
      <c r="L67" s="183"/>
      <c r="M67" s="183"/>
      <c r="N67" s="183"/>
      <c r="O67" s="183"/>
    </row>
    <row r="68" spans="1:15" s="126" customFormat="1" ht="19.5" customHeight="1" x14ac:dyDescent="0.2">
      <c r="A68" s="119" t="s">
        <v>209</v>
      </c>
      <c r="B68" s="164" t="s">
        <v>146</v>
      </c>
      <c r="C68" s="160" t="s">
        <v>147</v>
      </c>
      <c r="D68" s="242">
        <v>28</v>
      </c>
      <c r="E68" s="292"/>
      <c r="F68" s="183"/>
      <c r="G68" s="289"/>
      <c r="H68" s="72"/>
      <c r="I68" s="289"/>
      <c r="J68" s="87"/>
      <c r="K68" s="289"/>
      <c r="L68" s="72"/>
      <c r="M68" s="72"/>
      <c r="N68" s="72"/>
      <c r="O68" s="72"/>
    </row>
    <row r="69" spans="1:15" s="126" customFormat="1" ht="25.5" x14ac:dyDescent="0.2">
      <c r="A69" s="119" t="s">
        <v>210</v>
      </c>
      <c r="B69" s="155" t="s">
        <v>148</v>
      </c>
      <c r="C69" s="166" t="s">
        <v>147</v>
      </c>
      <c r="D69" s="243">
        <v>30</v>
      </c>
      <c r="E69" s="292"/>
      <c r="F69" s="183"/>
      <c r="G69" s="289"/>
      <c r="H69" s="72"/>
      <c r="I69" s="289"/>
      <c r="J69" s="87"/>
      <c r="K69" s="289"/>
      <c r="L69" s="72"/>
      <c r="M69" s="72"/>
      <c r="N69" s="72"/>
      <c r="O69" s="72"/>
    </row>
    <row r="70" spans="1:15" s="126" customFormat="1" ht="21" customHeight="1" x14ac:dyDescent="0.2">
      <c r="A70" s="119" t="s">
        <v>211</v>
      </c>
      <c r="B70" s="155" t="s">
        <v>149</v>
      </c>
      <c r="C70" s="152" t="s">
        <v>147</v>
      </c>
      <c r="D70" s="243">
        <v>30</v>
      </c>
      <c r="E70" s="86"/>
      <c r="F70" s="183"/>
      <c r="G70" s="289"/>
      <c r="H70" s="87"/>
      <c r="I70" s="88"/>
      <c r="J70" s="87"/>
      <c r="K70" s="289"/>
      <c r="L70" s="72"/>
      <c r="M70" s="72"/>
      <c r="N70" s="72"/>
      <c r="O70" s="72"/>
    </row>
    <row r="71" spans="1:15" s="126" customFormat="1" ht="23.25" customHeight="1" x14ac:dyDescent="0.2">
      <c r="A71" s="119" t="s">
        <v>212</v>
      </c>
      <c r="B71" s="155" t="s">
        <v>150</v>
      </c>
      <c r="C71" s="152" t="s">
        <v>108</v>
      </c>
      <c r="D71" s="153">
        <v>828.63000000000011</v>
      </c>
      <c r="E71" s="292"/>
      <c r="F71" s="183"/>
      <c r="G71" s="289"/>
      <c r="H71" s="87"/>
      <c r="I71" s="289"/>
      <c r="J71" s="87"/>
      <c r="K71" s="289"/>
      <c r="L71" s="72"/>
      <c r="M71" s="72"/>
      <c r="N71" s="72"/>
      <c r="O71" s="72"/>
    </row>
    <row r="72" spans="1:15" s="126" customFormat="1" ht="18" customHeight="1" x14ac:dyDescent="0.2">
      <c r="A72" s="119" t="s">
        <v>213</v>
      </c>
      <c r="B72" s="155" t="s">
        <v>151</v>
      </c>
      <c r="C72" s="152" t="s">
        <v>108</v>
      </c>
      <c r="D72" s="153">
        <v>656.05</v>
      </c>
      <c r="E72" s="291"/>
      <c r="F72" s="183"/>
      <c r="G72" s="289"/>
      <c r="H72" s="87"/>
      <c r="I72" s="289"/>
      <c r="J72" s="87"/>
      <c r="K72" s="289"/>
      <c r="L72" s="72"/>
      <c r="M72" s="72"/>
      <c r="N72" s="72"/>
      <c r="O72" s="72"/>
    </row>
    <row r="73" spans="1:15" s="126" customFormat="1" ht="20.25" customHeight="1" x14ac:dyDescent="0.2">
      <c r="A73" s="119" t="s">
        <v>214</v>
      </c>
      <c r="B73" s="155" t="s">
        <v>152</v>
      </c>
      <c r="C73" s="152" t="s">
        <v>108</v>
      </c>
      <c r="D73" s="153">
        <v>656.05000000000007</v>
      </c>
      <c r="E73" s="292"/>
      <c r="F73" s="183"/>
      <c r="G73" s="289"/>
      <c r="H73" s="87"/>
      <c r="I73" s="289"/>
      <c r="J73" s="87"/>
      <c r="K73" s="289"/>
      <c r="L73" s="72"/>
      <c r="M73" s="72"/>
      <c r="N73" s="72"/>
      <c r="O73" s="72"/>
    </row>
    <row r="74" spans="1:15" s="126" customFormat="1" ht="87.75" customHeight="1" x14ac:dyDescent="0.2">
      <c r="A74" s="119" t="s">
        <v>215</v>
      </c>
      <c r="B74" s="155" t="s">
        <v>670</v>
      </c>
      <c r="C74" s="152" t="s">
        <v>147</v>
      </c>
      <c r="D74" s="163">
        <v>33</v>
      </c>
      <c r="E74" s="292"/>
      <c r="F74" s="183"/>
      <c r="G74" s="289"/>
      <c r="H74" s="72"/>
      <c r="I74" s="289"/>
      <c r="J74" s="87"/>
      <c r="K74" s="289"/>
      <c r="L74" s="72"/>
      <c r="M74" s="72"/>
      <c r="N74" s="72"/>
      <c r="O74" s="72"/>
    </row>
    <row r="75" spans="1:15" s="126" customFormat="1" ht="63" customHeight="1" x14ac:dyDescent="0.2">
      <c r="A75" s="119" t="s">
        <v>216</v>
      </c>
      <c r="B75" s="155" t="s">
        <v>153</v>
      </c>
      <c r="C75" s="166" t="s">
        <v>147</v>
      </c>
      <c r="D75" s="163">
        <v>32</v>
      </c>
      <c r="E75" s="292"/>
      <c r="F75" s="183"/>
      <c r="G75" s="289"/>
      <c r="H75" s="72"/>
      <c r="I75" s="289"/>
      <c r="J75" s="87"/>
      <c r="K75" s="289"/>
      <c r="L75" s="72"/>
      <c r="M75" s="72"/>
      <c r="N75" s="72"/>
      <c r="O75" s="72"/>
    </row>
    <row r="76" spans="1:15" s="126" customFormat="1" ht="50.25" customHeight="1" x14ac:dyDescent="0.2">
      <c r="A76" s="119" t="s">
        <v>217</v>
      </c>
      <c r="B76" s="155" t="s">
        <v>674</v>
      </c>
      <c r="C76" s="166" t="s">
        <v>108</v>
      </c>
      <c r="D76" s="210">
        <v>16.399999999999999</v>
      </c>
      <c r="E76" s="292"/>
      <c r="F76" s="72"/>
      <c r="G76" s="289"/>
      <c r="H76" s="87"/>
      <c r="I76" s="289"/>
      <c r="J76" s="87"/>
      <c r="K76" s="289"/>
      <c r="L76" s="72"/>
      <c r="M76" s="72"/>
      <c r="N76" s="72"/>
      <c r="O76" s="72"/>
    </row>
    <row r="77" spans="1:15" s="126" customFormat="1" ht="44.25" customHeight="1" x14ac:dyDescent="0.2">
      <c r="A77" s="119" t="s">
        <v>218</v>
      </c>
      <c r="B77" s="155" t="s">
        <v>154</v>
      </c>
      <c r="C77" s="166" t="s">
        <v>155</v>
      </c>
      <c r="D77" s="163">
        <v>7</v>
      </c>
      <c r="E77" s="291"/>
      <c r="F77" s="183"/>
      <c r="G77" s="289"/>
      <c r="H77" s="87"/>
      <c r="I77" s="289"/>
      <c r="J77" s="87"/>
      <c r="K77" s="289"/>
      <c r="L77" s="72"/>
      <c r="M77" s="72"/>
      <c r="N77" s="72"/>
      <c r="O77" s="72"/>
    </row>
    <row r="78" spans="1:15" s="71" customFormat="1" ht="9" customHeight="1" x14ac:dyDescent="0.2">
      <c r="A78" s="64"/>
      <c r="B78" s="65"/>
      <c r="C78" s="66"/>
      <c r="D78" s="67"/>
      <c r="E78" s="68"/>
      <c r="F78" s="69"/>
      <c r="G78" s="70"/>
      <c r="H78" s="69"/>
      <c r="I78" s="70"/>
      <c r="J78" s="69"/>
      <c r="K78" s="70"/>
      <c r="L78" s="69"/>
      <c r="M78" s="70"/>
      <c r="N78" s="69"/>
      <c r="O78" s="69"/>
    </row>
    <row r="79" spans="1:15" s="42" customFormat="1" x14ac:dyDescent="0.2">
      <c r="A79" s="43"/>
      <c r="B79" s="23" t="s">
        <v>0</v>
      </c>
      <c r="C79" s="44"/>
      <c r="D79" s="43"/>
      <c r="E79" s="45"/>
      <c r="F79" s="46"/>
      <c r="G79" s="48"/>
      <c r="H79" s="47"/>
      <c r="I79" s="48"/>
      <c r="J79" s="47"/>
      <c r="K79" s="48"/>
      <c r="L79" s="47"/>
      <c r="M79" s="48"/>
      <c r="N79" s="47"/>
      <c r="O79" s="73"/>
    </row>
    <row r="80" spans="1:15" x14ac:dyDescent="0.2">
      <c r="J80" s="15" t="s">
        <v>723</v>
      </c>
      <c r="K80" s="14"/>
      <c r="L80" s="14"/>
      <c r="M80" s="14"/>
      <c r="N80" s="14"/>
      <c r="O80" s="49"/>
    </row>
    <row r="81" spans="2:15" x14ac:dyDescent="0.2">
      <c r="J81" s="15" t="s">
        <v>19</v>
      </c>
      <c r="K81" s="50"/>
      <c r="L81" s="50"/>
      <c r="M81" s="50"/>
      <c r="N81" s="50"/>
      <c r="O81" s="51"/>
    </row>
    <row r="82" spans="2:15" x14ac:dyDescent="0.2">
      <c r="J82" s="15"/>
      <c r="K82" s="74"/>
      <c r="L82" s="74"/>
      <c r="M82" s="74"/>
      <c r="N82" s="74"/>
      <c r="O82" s="75"/>
    </row>
    <row r="83" spans="2:15" x14ac:dyDescent="0.2">
      <c r="B83" s="52" t="s">
        <v>24</v>
      </c>
      <c r="E83" s="53"/>
    </row>
    <row r="84" spans="2:15" x14ac:dyDescent="0.2">
      <c r="E84" s="53" t="s">
        <v>724</v>
      </c>
    </row>
    <row r="85" spans="2:15" x14ac:dyDescent="0.2">
      <c r="B85" s="52" t="s">
        <v>25</v>
      </c>
      <c r="E85" s="53"/>
    </row>
    <row r="86" spans="2:15" x14ac:dyDescent="0.2">
      <c r="E86"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1-15&amp;"Arial,Bold"&amp;USADZĪVES KANALIZĀCIJA K1 PUTNU IELĀ.</oddHeader>
    <oddFooter>&amp;C&amp;8&amp;P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38"/>
  <sheetViews>
    <sheetView topLeftCell="A130" workbookViewId="0">
      <selection activeCell="F128" sqref="F128"/>
    </sheetView>
  </sheetViews>
  <sheetFormatPr defaultColWidth="9.140625" defaultRowHeight="12.75" x14ac:dyDescent="0.2"/>
  <cols>
    <col min="1" max="1" width="6.85546875" style="3" customWidth="1"/>
    <col min="2" max="2" width="37.28515625" style="1" customWidth="1"/>
    <col min="3" max="3" width="5.7109375" style="2" customWidth="1"/>
    <col min="4" max="4" width="7.42578125" style="3" customWidth="1"/>
    <col min="5" max="5" width="5" style="3" customWidth="1"/>
    <col min="6" max="6" width="6" style="4" customWidth="1"/>
    <col min="7" max="7" width="6.7109375" style="5" customWidth="1"/>
    <col min="8" max="8" width="7.28515625" style="5" customWidth="1"/>
    <col min="9" max="9" width="6.28515625" style="5" customWidth="1"/>
    <col min="10" max="10" width="7.5703125" style="5" customWidth="1"/>
    <col min="11" max="12" width="8.42578125" style="5" customWidth="1"/>
    <col min="13" max="13" width="9.7109375" style="5" customWidth="1"/>
    <col min="14" max="14" width="9.285156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51" x14ac:dyDescent="0.2">
      <c r="A11" s="509" t="s">
        <v>167</v>
      </c>
      <c r="B11" s="155" t="s">
        <v>697</v>
      </c>
      <c r="C11" s="207" t="s">
        <v>108</v>
      </c>
      <c r="D11" s="216">
        <f>D53+D101</f>
        <v>245.63</v>
      </c>
      <c r="E11" s="86"/>
      <c r="F11" s="87"/>
      <c r="G11" s="289"/>
      <c r="H11" s="87"/>
      <c r="I11" s="88"/>
      <c r="J11" s="87"/>
      <c r="K11" s="289"/>
      <c r="L11" s="72"/>
      <c r="M11" s="72"/>
      <c r="N11" s="72"/>
      <c r="O11" s="72"/>
      <c r="Q11" s="307"/>
    </row>
    <row r="12" spans="1:17" s="89" customFormat="1" ht="51" x14ac:dyDescent="0.2">
      <c r="A12" s="514" t="s">
        <v>706</v>
      </c>
      <c r="B12" s="155" t="s">
        <v>698</v>
      </c>
      <c r="C12" s="207" t="s">
        <v>108</v>
      </c>
      <c r="D12" s="216">
        <f>D54+D102</f>
        <v>297.95999999999998</v>
      </c>
      <c r="E12" s="86"/>
      <c r="F12" s="87"/>
      <c r="G12" s="289"/>
      <c r="H12" s="87"/>
      <c r="I12" s="88"/>
      <c r="J12" s="87"/>
      <c r="K12" s="289"/>
      <c r="L12" s="72"/>
      <c r="M12" s="72"/>
      <c r="N12" s="72"/>
      <c r="O12" s="72"/>
      <c r="Q12" s="307"/>
    </row>
    <row r="13" spans="1:17" s="89" customFormat="1" ht="38.25" x14ac:dyDescent="0.2">
      <c r="A13" s="509" t="s">
        <v>169</v>
      </c>
      <c r="B13" s="155" t="s">
        <v>686</v>
      </c>
      <c r="C13" s="207" t="s">
        <v>108</v>
      </c>
      <c r="D13" s="216">
        <f t="shared" ref="D13:D19" si="0">D55</f>
        <v>259.33000000000004</v>
      </c>
      <c r="E13" s="86"/>
      <c r="F13" s="87"/>
      <c r="G13" s="289"/>
      <c r="H13" s="87"/>
      <c r="I13" s="88"/>
      <c r="J13" s="87"/>
      <c r="K13" s="289"/>
      <c r="L13" s="72"/>
      <c r="M13" s="72"/>
      <c r="N13" s="72"/>
      <c r="O13" s="72"/>
      <c r="Q13" s="307"/>
    </row>
    <row r="14" spans="1:17" s="89" customFormat="1" ht="38.25" x14ac:dyDescent="0.2">
      <c r="A14" s="514" t="s">
        <v>170</v>
      </c>
      <c r="B14" s="155" t="s">
        <v>687</v>
      </c>
      <c r="C14" s="207" t="s">
        <v>108</v>
      </c>
      <c r="D14" s="216">
        <f t="shared" si="0"/>
        <v>359.56</v>
      </c>
      <c r="E14" s="86"/>
      <c r="F14" s="87"/>
      <c r="G14" s="289"/>
      <c r="H14" s="87"/>
      <c r="I14" s="88"/>
      <c r="J14" s="87"/>
      <c r="K14" s="289"/>
      <c r="L14" s="72"/>
      <c r="M14" s="72"/>
      <c r="N14" s="72"/>
      <c r="O14" s="72"/>
      <c r="Q14" s="307"/>
    </row>
    <row r="15" spans="1:17" s="89" customFormat="1" ht="38.25" x14ac:dyDescent="0.2">
      <c r="A15" s="509" t="s">
        <v>171</v>
      </c>
      <c r="B15" s="155" t="s">
        <v>688</v>
      </c>
      <c r="C15" s="207" t="s">
        <v>108</v>
      </c>
      <c r="D15" s="216">
        <f t="shared" si="0"/>
        <v>29.72</v>
      </c>
      <c r="E15" s="86"/>
      <c r="F15" s="87"/>
      <c r="G15" s="289"/>
      <c r="H15" s="87"/>
      <c r="I15" s="88"/>
      <c r="J15" s="87"/>
      <c r="K15" s="289"/>
      <c r="L15" s="72"/>
      <c r="M15" s="72"/>
      <c r="N15" s="72"/>
      <c r="O15" s="72"/>
      <c r="Q15" s="307"/>
    </row>
    <row r="16" spans="1:17" s="89" customFormat="1" ht="38.25" x14ac:dyDescent="0.2">
      <c r="A16" s="514" t="s">
        <v>172</v>
      </c>
      <c r="B16" s="155" t="s">
        <v>689</v>
      </c>
      <c r="C16" s="207" t="s">
        <v>108</v>
      </c>
      <c r="D16" s="216">
        <f t="shared" si="0"/>
        <v>47.41</v>
      </c>
      <c r="E16" s="86"/>
      <c r="F16" s="87"/>
      <c r="G16" s="289"/>
      <c r="H16" s="87"/>
      <c r="I16" s="88"/>
      <c r="J16" s="87"/>
      <c r="K16" s="289"/>
      <c r="L16" s="72"/>
      <c r="M16" s="72"/>
      <c r="N16" s="72"/>
      <c r="O16" s="72"/>
      <c r="Q16" s="307"/>
    </row>
    <row r="17" spans="1:17" s="89" customFormat="1" ht="38.25" x14ac:dyDescent="0.2">
      <c r="A17" s="509" t="s">
        <v>173</v>
      </c>
      <c r="B17" s="155" t="s">
        <v>691</v>
      </c>
      <c r="C17" s="207" t="s">
        <v>108</v>
      </c>
      <c r="D17" s="216">
        <f t="shared" si="0"/>
        <v>33.299999999999997</v>
      </c>
      <c r="E17" s="86"/>
      <c r="F17" s="87"/>
      <c r="G17" s="289"/>
      <c r="H17" s="87"/>
      <c r="I17" s="88"/>
      <c r="J17" s="87"/>
      <c r="K17" s="289"/>
      <c r="L17" s="72"/>
      <c r="M17" s="72"/>
      <c r="N17" s="72"/>
      <c r="O17" s="72"/>
      <c r="Q17" s="307"/>
    </row>
    <row r="18" spans="1:17" s="89" customFormat="1" ht="38.25" x14ac:dyDescent="0.2">
      <c r="A18" s="509" t="s">
        <v>174</v>
      </c>
      <c r="B18" s="155" t="s">
        <v>699</v>
      </c>
      <c r="C18" s="207" t="s">
        <v>108</v>
      </c>
      <c r="D18" s="216">
        <f t="shared" si="0"/>
        <v>103.94</v>
      </c>
      <c r="E18" s="86"/>
      <c r="F18" s="87"/>
      <c r="G18" s="289"/>
      <c r="H18" s="87"/>
      <c r="I18" s="88"/>
      <c r="J18" s="87"/>
      <c r="K18" s="289"/>
      <c r="L18" s="72"/>
      <c r="M18" s="72"/>
      <c r="N18" s="72"/>
      <c r="O18" s="72"/>
      <c r="Q18" s="307"/>
    </row>
    <row r="19" spans="1:17" s="89" customFormat="1" ht="38.25" x14ac:dyDescent="0.2">
      <c r="A19" s="514" t="s">
        <v>175</v>
      </c>
      <c r="B19" s="155" t="s">
        <v>700</v>
      </c>
      <c r="C19" s="207" t="s">
        <v>108</v>
      </c>
      <c r="D19" s="216">
        <f t="shared" si="0"/>
        <v>23.45</v>
      </c>
      <c r="E19" s="86"/>
      <c r="F19" s="87"/>
      <c r="G19" s="289"/>
      <c r="H19" s="87"/>
      <c r="I19" s="88"/>
      <c r="J19" s="87"/>
      <c r="K19" s="289"/>
      <c r="L19" s="72"/>
      <c r="M19" s="72"/>
      <c r="N19" s="72"/>
      <c r="O19" s="72"/>
      <c r="Q19" s="307"/>
    </row>
    <row r="20" spans="1:17" s="89" customFormat="1" ht="25.5" x14ac:dyDescent="0.2">
      <c r="A20" s="509" t="s">
        <v>176</v>
      </c>
      <c r="B20" s="148" t="s">
        <v>109</v>
      </c>
      <c r="C20" s="149" t="s">
        <v>110</v>
      </c>
      <c r="D20" s="150">
        <v>6795.5725000000002</v>
      </c>
      <c r="E20" s="519"/>
      <c r="F20" s="517"/>
      <c r="G20" s="518"/>
      <c r="H20" s="516"/>
      <c r="I20" s="518"/>
      <c r="J20" s="515"/>
      <c r="K20" s="518"/>
      <c r="L20" s="515"/>
      <c r="M20" s="515"/>
      <c r="N20" s="515"/>
      <c r="O20" s="72"/>
    </row>
    <row r="21" spans="1:17" s="89" customFormat="1" ht="63.75" x14ac:dyDescent="0.2">
      <c r="A21" s="514" t="s">
        <v>177</v>
      </c>
      <c r="B21" s="148" t="s">
        <v>111</v>
      </c>
      <c r="C21" s="149" t="s">
        <v>110</v>
      </c>
      <c r="D21" s="150">
        <v>4328.811368421053</v>
      </c>
      <c r="E21" s="520"/>
      <c r="F21" s="517"/>
      <c r="G21" s="518"/>
      <c r="H21" s="515"/>
      <c r="I21" s="518"/>
      <c r="J21" s="515"/>
      <c r="K21" s="518"/>
      <c r="L21" s="515"/>
      <c r="M21" s="515"/>
      <c r="N21" s="515"/>
      <c r="O21" s="72"/>
    </row>
    <row r="22" spans="1:17" s="89" customFormat="1" ht="38.25" x14ac:dyDescent="0.2">
      <c r="A22" s="509" t="s">
        <v>178</v>
      </c>
      <c r="B22" s="148" t="s">
        <v>112</v>
      </c>
      <c r="C22" s="149" t="s">
        <v>113</v>
      </c>
      <c r="D22" s="150">
        <v>2210</v>
      </c>
      <c r="E22" s="86"/>
      <c r="F22" s="87"/>
      <c r="G22" s="289"/>
      <c r="H22" s="87"/>
      <c r="I22" s="88"/>
      <c r="J22" s="72"/>
      <c r="K22" s="289"/>
      <c r="L22" s="72"/>
      <c r="M22" s="72"/>
      <c r="N22" s="72"/>
      <c r="O22" s="72"/>
    </row>
    <row r="23" spans="1:17" s="89" customFormat="1" ht="76.5" x14ac:dyDescent="0.2">
      <c r="A23" s="514" t="s">
        <v>179</v>
      </c>
      <c r="B23" s="151" t="s">
        <v>114</v>
      </c>
      <c r="C23" s="149" t="s">
        <v>113</v>
      </c>
      <c r="D23" s="150">
        <v>2210</v>
      </c>
      <c r="E23" s="86"/>
      <c r="F23" s="87"/>
      <c r="G23" s="289"/>
      <c r="H23" s="87"/>
      <c r="I23" s="88"/>
      <c r="J23" s="87"/>
      <c r="K23" s="289"/>
      <c r="L23" s="72"/>
      <c r="M23" s="72"/>
      <c r="N23" s="72"/>
      <c r="O23" s="72"/>
    </row>
    <row r="24" spans="1:17" s="89" customFormat="1" ht="25.5" x14ac:dyDescent="0.2">
      <c r="A24" s="509" t="s">
        <v>180</v>
      </c>
      <c r="B24" s="148" t="s">
        <v>115</v>
      </c>
      <c r="C24" s="149" t="s">
        <v>113</v>
      </c>
      <c r="D24" s="150">
        <v>1109.52</v>
      </c>
      <c r="E24" s="86"/>
      <c r="F24" s="87"/>
      <c r="G24" s="289"/>
      <c r="H24" s="87"/>
      <c r="I24" s="88"/>
      <c r="J24" s="87"/>
      <c r="K24" s="289"/>
      <c r="L24" s="72"/>
      <c r="M24" s="72"/>
      <c r="N24" s="72"/>
      <c r="O24" s="72"/>
    </row>
    <row r="25" spans="1:17" s="89" customFormat="1" ht="38.25" x14ac:dyDescent="0.2">
      <c r="A25" s="509" t="s">
        <v>181</v>
      </c>
      <c r="B25" s="151" t="s">
        <v>116</v>
      </c>
      <c r="C25" s="149" t="s">
        <v>113</v>
      </c>
      <c r="D25" s="150">
        <v>1109.52</v>
      </c>
      <c r="E25" s="292"/>
      <c r="F25" s="87"/>
      <c r="G25" s="289"/>
      <c r="H25" s="87"/>
      <c r="I25" s="289"/>
      <c r="J25" s="72"/>
      <c r="K25" s="289"/>
      <c r="L25" s="72"/>
      <c r="M25" s="72"/>
      <c r="N25" s="72"/>
      <c r="O25" s="72"/>
    </row>
    <row r="26" spans="1:17" s="89" customFormat="1" ht="14.25" x14ac:dyDescent="0.2">
      <c r="A26" s="514" t="s">
        <v>182</v>
      </c>
      <c r="B26" s="148" t="s">
        <v>117</v>
      </c>
      <c r="C26" s="149" t="s">
        <v>113</v>
      </c>
      <c r="D26" s="150">
        <v>669</v>
      </c>
      <c r="E26" s="86"/>
      <c r="F26" s="87"/>
      <c r="G26" s="289"/>
      <c r="H26" s="87"/>
      <c r="I26" s="88"/>
      <c r="J26" s="87"/>
      <c r="K26" s="289"/>
      <c r="L26" s="72"/>
      <c r="M26" s="72"/>
      <c r="N26" s="72"/>
      <c r="O26" s="72"/>
    </row>
    <row r="27" spans="1:17" s="89" customFormat="1" ht="38.25" x14ac:dyDescent="0.2">
      <c r="A27" s="509" t="s">
        <v>183</v>
      </c>
      <c r="B27" s="151" t="s">
        <v>574</v>
      </c>
      <c r="C27" s="149" t="s">
        <v>113</v>
      </c>
      <c r="D27" s="150">
        <v>669</v>
      </c>
      <c r="E27" s="292"/>
      <c r="F27" s="87"/>
      <c r="G27" s="289"/>
      <c r="H27" s="72"/>
      <c r="I27" s="289"/>
      <c r="J27" s="72"/>
      <c r="K27" s="289"/>
      <c r="L27" s="72"/>
      <c r="M27" s="72"/>
      <c r="N27" s="72"/>
      <c r="O27" s="72"/>
    </row>
    <row r="28" spans="1:17" ht="39.75" customHeight="1" x14ac:dyDescent="0.2">
      <c r="A28" s="514" t="s">
        <v>184</v>
      </c>
      <c r="B28" s="148" t="s">
        <v>434</v>
      </c>
      <c r="C28" s="149" t="s">
        <v>113</v>
      </c>
      <c r="D28" s="150">
        <v>540</v>
      </c>
      <c r="E28" s="86"/>
      <c r="F28" s="87"/>
      <c r="G28" s="289"/>
      <c r="H28" s="87"/>
      <c r="I28" s="88"/>
      <c r="J28" s="87"/>
      <c r="K28" s="289"/>
      <c r="L28" s="72"/>
      <c r="M28" s="72"/>
      <c r="N28" s="72"/>
      <c r="O28" s="72"/>
    </row>
    <row r="29" spans="1:17" ht="25.5" x14ac:dyDescent="0.2">
      <c r="A29" s="509" t="s">
        <v>185</v>
      </c>
      <c r="B29" s="151" t="s">
        <v>435</v>
      </c>
      <c r="C29" s="149" t="s">
        <v>113</v>
      </c>
      <c r="D29" s="150">
        <v>540</v>
      </c>
      <c r="E29" s="292"/>
      <c r="F29" s="87"/>
      <c r="G29" s="289"/>
      <c r="H29" s="337"/>
      <c r="I29" s="289"/>
      <c r="J29" s="72"/>
      <c r="K29" s="289"/>
      <c r="L29" s="72"/>
      <c r="M29" s="72"/>
      <c r="N29" s="72"/>
      <c r="O29" s="72"/>
      <c r="Q29" s="311"/>
    </row>
    <row r="30" spans="1:17" ht="38.25" x14ac:dyDescent="0.2">
      <c r="A30" s="514" t="s">
        <v>186</v>
      </c>
      <c r="B30" s="148" t="s">
        <v>118</v>
      </c>
      <c r="C30" s="149" t="s">
        <v>108</v>
      </c>
      <c r="D30" s="153">
        <v>1277.2900000000002</v>
      </c>
      <c r="E30" s="292"/>
      <c r="F30" s="87"/>
      <c r="G30" s="289"/>
      <c r="H30" s="72"/>
      <c r="I30" s="289"/>
      <c r="J30" s="72"/>
      <c r="K30" s="289"/>
      <c r="L30" s="72"/>
      <c r="M30" s="72"/>
      <c r="N30" s="72"/>
      <c r="O30" s="72"/>
    </row>
    <row r="31" spans="1:17" ht="25.5" x14ac:dyDescent="0.2">
      <c r="A31" s="509" t="s">
        <v>187</v>
      </c>
      <c r="B31" s="148" t="s">
        <v>119</v>
      </c>
      <c r="C31" s="149" t="s">
        <v>110</v>
      </c>
      <c r="D31" s="150">
        <v>315.0675</v>
      </c>
      <c r="E31" s="291"/>
      <c r="F31" s="87"/>
      <c r="G31" s="289"/>
      <c r="H31" s="72"/>
      <c r="I31" s="289"/>
      <c r="J31" s="72"/>
      <c r="K31" s="289"/>
      <c r="L31" s="72"/>
      <c r="M31" s="72"/>
      <c r="N31" s="72"/>
      <c r="O31" s="72"/>
    </row>
    <row r="32" spans="1:17" ht="14.25" x14ac:dyDescent="0.2">
      <c r="A32" s="509" t="s">
        <v>188</v>
      </c>
      <c r="B32" s="148" t="s">
        <v>120</v>
      </c>
      <c r="C32" s="149" t="s">
        <v>110</v>
      </c>
      <c r="D32" s="150">
        <v>630.13499999999999</v>
      </c>
      <c r="E32" s="291"/>
      <c r="F32" s="87"/>
      <c r="G32" s="289"/>
      <c r="H32" s="72"/>
      <c r="I32" s="289"/>
      <c r="J32" s="72"/>
      <c r="K32" s="289"/>
      <c r="L32" s="72"/>
      <c r="M32" s="72"/>
      <c r="N32" s="72"/>
      <c r="O32" s="72"/>
    </row>
    <row r="33" spans="1:17" ht="51" x14ac:dyDescent="0.2">
      <c r="A33" s="514" t="s">
        <v>189</v>
      </c>
      <c r="B33" s="154" t="s">
        <v>121</v>
      </c>
      <c r="C33" s="149" t="s">
        <v>110</v>
      </c>
      <c r="D33" s="150">
        <v>132.6</v>
      </c>
      <c r="E33" s="292"/>
      <c r="F33" s="72"/>
      <c r="G33" s="289"/>
      <c r="H33" s="72"/>
      <c r="I33" s="289"/>
      <c r="J33" s="72"/>
      <c r="K33" s="289"/>
      <c r="L33" s="72"/>
      <c r="M33" s="72"/>
      <c r="N33" s="72"/>
      <c r="O33" s="72"/>
    </row>
    <row r="34" spans="1:17" x14ac:dyDescent="0.2">
      <c r="A34" s="509" t="s">
        <v>190</v>
      </c>
      <c r="B34" s="154" t="s">
        <v>122</v>
      </c>
      <c r="C34" s="149" t="s">
        <v>108</v>
      </c>
      <c r="D34" s="150">
        <v>1353.3000000000002</v>
      </c>
      <c r="E34" s="85"/>
      <c r="F34" s="87"/>
      <c r="G34" s="289"/>
      <c r="H34" s="87"/>
      <c r="I34" s="289"/>
      <c r="J34" s="72"/>
      <c r="K34" s="289"/>
      <c r="L34" s="72"/>
      <c r="M34" s="72"/>
      <c r="N34" s="72"/>
      <c r="O34" s="72"/>
    </row>
    <row r="35" spans="1:17" x14ac:dyDescent="0.2">
      <c r="A35" s="18"/>
      <c r="B35" s="156" t="s">
        <v>123</v>
      </c>
      <c r="C35" s="156"/>
      <c r="D35" s="157"/>
      <c r="E35" s="25"/>
      <c r="F35" s="31"/>
      <c r="G35" s="33"/>
      <c r="H35" s="35"/>
      <c r="I35" s="33"/>
      <c r="J35" s="35"/>
      <c r="K35" s="33"/>
      <c r="L35" s="35"/>
      <c r="M35" s="33"/>
      <c r="N35" s="35"/>
      <c r="O35" s="41"/>
    </row>
    <row r="36" spans="1:17" s="89" customFormat="1" ht="38.25" x14ac:dyDescent="0.2">
      <c r="A36" s="514" t="s">
        <v>707</v>
      </c>
      <c r="B36" s="155" t="s">
        <v>690</v>
      </c>
      <c r="C36" s="207" t="s">
        <v>108</v>
      </c>
      <c r="D36" s="216">
        <f>D62</f>
        <v>8.31</v>
      </c>
      <c r="E36" s="86"/>
      <c r="F36" s="87"/>
      <c r="G36" s="289"/>
      <c r="H36" s="87"/>
      <c r="I36" s="88"/>
      <c r="J36" s="87"/>
      <c r="K36" s="289"/>
      <c r="L36" s="72"/>
      <c r="M36" s="72"/>
      <c r="N36" s="72"/>
      <c r="O36" s="72"/>
      <c r="Q36" s="307"/>
    </row>
    <row r="37" spans="1:17" s="89" customFormat="1" ht="38.25" x14ac:dyDescent="0.2">
      <c r="A37" s="514" t="s">
        <v>708</v>
      </c>
      <c r="B37" s="155" t="s">
        <v>684</v>
      </c>
      <c r="C37" s="207" t="s">
        <v>108</v>
      </c>
      <c r="D37" s="216">
        <f>D63</f>
        <v>278.08999999999997</v>
      </c>
      <c r="E37" s="86"/>
      <c r="F37" s="87"/>
      <c r="G37" s="289"/>
      <c r="H37" s="87"/>
      <c r="I37" s="88"/>
      <c r="J37" s="87"/>
      <c r="K37" s="289"/>
      <c r="L37" s="72"/>
      <c r="M37" s="72"/>
      <c r="N37" s="72"/>
      <c r="O37" s="72"/>
      <c r="Q37" s="307"/>
    </row>
    <row r="38" spans="1:17" s="89" customFormat="1" ht="38.25" x14ac:dyDescent="0.2">
      <c r="A38" s="514" t="s">
        <v>709</v>
      </c>
      <c r="B38" s="155" t="s">
        <v>685</v>
      </c>
      <c r="C38" s="207" t="s">
        <v>108</v>
      </c>
      <c r="D38" s="216">
        <f>D64</f>
        <v>29</v>
      </c>
      <c r="E38" s="86"/>
      <c r="F38" s="87"/>
      <c r="G38" s="289"/>
      <c r="H38" s="87"/>
      <c r="I38" s="88"/>
      <c r="J38" s="87"/>
      <c r="K38" s="289"/>
      <c r="L38" s="72"/>
      <c r="M38" s="72"/>
      <c r="N38" s="72"/>
      <c r="O38" s="72"/>
      <c r="Q38" s="307"/>
    </row>
    <row r="39" spans="1:17" s="89" customFormat="1" ht="38.25" x14ac:dyDescent="0.2">
      <c r="A39" s="514" t="s">
        <v>710</v>
      </c>
      <c r="B39" s="155" t="s">
        <v>686</v>
      </c>
      <c r="C39" s="207" t="s">
        <v>108</v>
      </c>
      <c r="D39" s="216">
        <f>D65</f>
        <v>10.97</v>
      </c>
      <c r="E39" s="86"/>
      <c r="F39" s="87"/>
      <c r="G39" s="289"/>
      <c r="H39" s="87"/>
      <c r="I39" s="88"/>
      <c r="J39" s="87"/>
      <c r="K39" s="289"/>
      <c r="L39" s="72"/>
      <c r="M39" s="72"/>
      <c r="N39" s="72"/>
      <c r="O39" s="72"/>
      <c r="Q39" s="307"/>
    </row>
    <row r="40" spans="1:17" ht="25.5" x14ac:dyDescent="0.2">
      <c r="A40" s="514" t="s">
        <v>711</v>
      </c>
      <c r="B40" s="148" t="s">
        <v>109</v>
      </c>
      <c r="C40" s="149" t="s">
        <v>110</v>
      </c>
      <c r="D40" s="150">
        <v>936.93</v>
      </c>
      <c r="E40" s="525"/>
      <c r="F40" s="523"/>
      <c r="G40" s="524"/>
      <c r="H40" s="522"/>
      <c r="I40" s="524"/>
      <c r="J40" s="521"/>
      <c r="K40" s="524"/>
      <c r="L40" s="521"/>
      <c r="M40" s="521"/>
      <c r="N40" s="521"/>
      <c r="O40" s="72"/>
    </row>
    <row r="41" spans="1:17" ht="63.75" x14ac:dyDescent="0.2">
      <c r="A41" s="514" t="s">
        <v>712</v>
      </c>
      <c r="B41" s="148" t="s">
        <v>111</v>
      </c>
      <c r="C41" s="149" t="s">
        <v>110</v>
      </c>
      <c r="D41" s="150">
        <v>534.41804999999988</v>
      </c>
      <c r="E41" s="526"/>
      <c r="F41" s="523"/>
      <c r="G41" s="524"/>
      <c r="H41" s="521"/>
      <c r="I41" s="524"/>
      <c r="J41" s="521"/>
      <c r="K41" s="524"/>
      <c r="L41" s="521"/>
      <c r="M41" s="521"/>
      <c r="N41" s="521"/>
      <c r="O41" s="72"/>
    </row>
    <row r="42" spans="1:17" ht="38.25" x14ac:dyDescent="0.2">
      <c r="A42" s="514" t="s">
        <v>713</v>
      </c>
      <c r="B42" s="148" t="s">
        <v>276</v>
      </c>
      <c r="C42" s="149" t="s">
        <v>113</v>
      </c>
      <c r="D42" s="150">
        <v>124.6</v>
      </c>
      <c r="E42" s="86"/>
      <c r="F42" s="87"/>
      <c r="G42" s="289"/>
      <c r="H42" s="87"/>
      <c r="I42" s="88"/>
      <c r="J42" s="72"/>
      <c r="K42" s="289"/>
      <c r="L42" s="72"/>
      <c r="M42" s="72"/>
      <c r="N42" s="72"/>
      <c r="O42" s="72"/>
    </row>
    <row r="43" spans="1:17" ht="63.75" x14ac:dyDescent="0.2">
      <c r="A43" s="514" t="s">
        <v>714</v>
      </c>
      <c r="B43" s="151" t="s">
        <v>277</v>
      </c>
      <c r="C43" s="149" t="s">
        <v>127</v>
      </c>
      <c r="D43" s="150">
        <v>124.6</v>
      </c>
      <c r="E43" s="86"/>
      <c r="F43" s="87"/>
      <c r="G43" s="289"/>
      <c r="H43" s="87"/>
      <c r="I43" s="88"/>
      <c r="J43" s="87"/>
      <c r="K43" s="289"/>
      <c r="L43" s="72"/>
      <c r="M43" s="72"/>
      <c r="N43" s="72"/>
      <c r="O43" s="72"/>
    </row>
    <row r="44" spans="1:17" ht="25.5" x14ac:dyDescent="0.2">
      <c r="A44" s="514" t="s">
        <v>715</v>
      </c>
      <c r="B44" s="148" t="s">
        <v>124</v>
      </c>
      <c r="C44" s="149" t="s">
        <v>113</v>
      </c>
      <c r="D44" s="150">
        <v>127.94999999999999</v>
      </c>
      <c r="E44" s="86"/>
      <c r="F44" s="87"/>
      <c r="G44" s="289"/>
      <c r="H44" s="87"/>
      <c r="I44" s="88"/>
      <c r="J44" s="87"/>
      <c r="K44" s="289"/>
      <c r="L44" s="72"/>
      <c r="M44" s="72"/>
      <c r="N44" s="72"/>
      <c r="O44" s="72"/>
    </row>
    <row r="45" spans="1:17" ht="38.25" x14ac:dyDescent="0.2">
      <c r="A45" s="514" t="s">
        <v>716</v>
      </c>
      <c r="B45" s="151" t="s">
        <v>125</v>
      </c>
      <c r="C45" s="149" t="s">
        <v>113</v>
      </c>
      <c r="D45" s="150">
        <v>127.94999999999999</v>
      </c>
      <c r="E45" s="292"/>
      <c r="F45" s="87"/>
      <c r="G45" s="289"/>
      <c r="H45" s="87"/>
      <c r="I45" s="289"/>
      <c r="J45" s="72"/>
      <c r="K45" s="289"/>
      <c r="L45" s="72"/>
      <c r="M45" s="72"/>
      <c r="N45" s="72"/>
      <c r="O45" s="72"/>
    </row>
    <row r="46" spans="1:17" ht="25.5" x14ac:dyDescent="0.2">
      <c r="A46" s="514" t="s">
        <v>717</v>
      </c>
      <c r="B46" s="148" t="s">
        <v>126</v>
      </c>
      <c r="C46" s="149" t="s">
        <v>127</v>
      </c>
      <c r="D46" s="150">
        <v>291</v>
      </c>
      <c r="E46" s="292"/>
      <c r="F46" s="87"/>
      <c r="G46" s="289"/>
      <c r="H46" s="72"/>
      <c r="I46" s="289"/>
      <c r="J46" s="72"/>
      <c r="K46" s="289"/>
      <c r="L46" s="72"/>
      <c r="M46" s="72"/>
      <c r="N46" s="72"/>
      <c r="O46" s="72"/>
    </row>
    <row r="47" spans="1:17" ht="54.75" customHeight="1" x14ac:dyDescent="0.2">
      <c r="A47" s="514" t="s">
        <v>718</v>
      </c>
      <c r="B47" s="151" t="s">
        <v>573</v>
      </c>
      <c r="C47" s="149" t="s">
        <v>113</v>
      </c>
      <c r="D47" s="150">
        <v>291</v>
      </c>
      <c r="E47" s="86"/>
      <c r="F47" s="87"/>
      <c r="G47" s="289"/>
      <c r="H47" s="87"/>
      <c r="I47" s="88"/>
      <c r="J47" s="87"/>
      <c r="K47" s="289"/>
      <c r="L47" s="72"/>
      <c r="M47" s="72"/>
      <c r="N47" s="72"/>
      <c r="O47" s="72"/>
    </row>
    <row r="48" spans="1:17" ht="38.25" x14ac:dyDescent="0.2">
      <c r="A48" s="514" t="s">
        <v>719</v>
      </c>
      <c r="B48" s="148" t="s">
        <v>118</v>
      </c>
      <c r="C48" s="149" t="s">
        <v>108</v>
      </c>
      <c r="D48" s="150">
        <v>305.96000000000004</v>
      </c>
      <c r="E48" s="292"/>
      <c r="F48" s="87"/>
      <c r="G48" s="289"/>
      <c r="H48" s="72"/>
      <c r="I48" s="289"/>
      <c r="J48" s="72"/>
      <c r="K48" s="289"/>
      <c r="L48" s="72"/>
      <c r="M48" s="72"/>
      <c r="N48" s="72"/>
      <c r="O48" s="72"/>
    </row>
    <row r="49" spans="1:15" ht="25.5" x14ac:dyDescent="0.2">
      <c r="A49" s="514" t="s">
        <v>720</v>
      </c>
      <c r="B49" s="148" t="s">
        <v>119</v>
      </c>
      <c r="C49" s="149" t="s">
        <v>110</v>
      </c>
      <c r="D49" s="150">
        <v>73.430000000000007</v>
      </c>
      <c r="E49" s="291"/>
      <c r="F49" s="87"/>
      <c r="G49" s="289"/>
      <c r="H49" s="72"/>
      <c r="I49" s="289"/>
      <c r="J49" s="72"/>
      <c r="K49" s="289"/>
      <c r="L49" s="72"/>
      <c r="M49" s="72"/>
      <c r="N49" s="72"/>
      <c r="O49" s="72"/>
    </row>
    <row r="50" spans="1:15" ht="14.25" x14ac:dyDescent="0.2">
      <c r="A50" s="514" t="s">
        <v>721</v>
      </c>
      <c r="B50" s="148" t="s">
        <v>120</v>
      </c>
      <c r="C50" s="149" t="s">
        <v>110</v>
      </c>
      <c r="D50" s="150">
        <v>146.87</v>
      </c>
      <c r="E50" s="291"/>
      <c r="F50" s="87"/>
      <c r="G50" s="289"/>
      <c r="H50" s="72"/>
      <c r="I50" s="289"/>
      <c r="J50" s="72"/>
      <c r="K50" s="289"/>
      <c r="L50" s="72"/>
      <c r="M50" s="72"/>
      <c r="N50" s="72"/>
      <c r="O50" s="72"/>
    </row>
    <row r="51" spans="1:15" ht="51" x14ac:dyDescent="0.2">
      <c r="A51" s="514" t="s">
        <v>722</v>
      </c>
      <c r="B51" s="154" t="s">
        <v>121</v>
      </c>
      <c r="C51" s="149" t="s">
        <v>110</v>
      </c>
      <c r="D51" s="150">
        <v>7.4759999999999991</v>
      </c>
      <c r="E51" s="292"/>
      <c r="F51" s="72"/>
      <c r="G51" s="289"/>
      <c r="H51" s="72"/>
      <c r="I51" s="289"/>
      <c r="J51" s="72"/>
      <c r="K51" s="289"/>
      <c r="L51" s="72"/>
      <c r="M51" s="72"/>
      <c r="N51" s="72"/>
      <c r="O51" s="72"/>
    </row>
    <row r="52" spans="1:15" s="116" customFormat="1" ht="25.5" x14ac:dyDescent="0.2">
      <c r="A52" s="139">
        <v>2</v>
      </c>
      <c r="B52" s="145" t="s">
        <v>128</v>
      </c>
      <c r="C52" s="158"/>
      <c r="D52" s="146"/>
      <c r="E52" s="140"/>
      <c r="F52" s="141"/>
      <c r="G52" s="142"/>
      <c r="H52" s="143"/>
      <c r="I52" s="142"/>
      <c r="J52" s="143"/>
      <c r="K52" s="142"/>
      <c r="L52" s="143"/>
      <c r="M52" s="142"/>
      <c r="N52" s="143"/>
      <c r="O52" s="144"/>
    </row>
    <row r="53" spans="1:15" s="126" customFormat="1" ht="51" x14ac:dyDescent="0.2">
      <c r="A53" s="119" t="s">
        <v>193</v>
      </c>
      <c r="B53" s="159" t="s">
        <v>262</v>
      </c>
      <c r="C53" s="160" t="s">
        <v>108</v>
      </c>
      <c r="D53" s="153">
        <v>160.91999999999999</v>
      </c>
      <c r="E53" s="292"/>
      <c r="F53" s="72"/>
      <c r="G53" s="289"/>
      <c r="H53" s="87"/>
      <c r="I53" s="289"/>
      <c r="J53" s="87"/>
      <c r="K53" s="289"/>
      <c r="L53" s="72"/>
      <c r="M53" s="72"/>
      <c r="N53" s="72"/>
      <c r="O53" s="72"/>
    </row>
    <row r="54" spans="1:15" s="126" customFormat="1" ht="51" x14ac:dyDescent="0.2">
      <c r="A54" s="119" t="s">
        <v>194</v>
      </c>
      <c r="B54" s="159" t="s">
        <v>263</v>
      </c>
      <c r="C54" s="160" t="s">
        <v>108</v>
      </c>
      <c r="D54" s="153">
        <v>259.65999999999997</v>
      </c>
      <c r="E54" s="292"/>
      <c r="F54" s="72"/>
      <c r="G54" s="289"/>
      <c r="H54" s="87"/>
      <c r="I54" s="289"/>
      <c r="J54" s="87"/>
      <c r="K54" s="289"/>
      <c r="L54" s="72"/>
      <c r="M54" s="72"/>
      <c r="N54" s="72"/>
      <c r="O54" s="72"/>
    </row>
    <row r="55" spans="1:15" s="126" customFormat="1" ht="51" x14ac:dyDescent="0.2">
      <c r="A55" s="119" t="s">
        <v>195</v>
      </c>
      <c r="B55" s="159" t="s">
        <v>264</v>
      </c>
      <c r="C55" s="160" t="s">
        <v>108</v>
      </c>
      <c r="D55" s="153">
        <v>259.33000000000004</v>
      </c>
      <c r="E55" s="292"/>
      <c r="F55" s="72"/>
      <c r="G55" s="289"/>
      <c r="H55" s="87"/>
      <c r="I55" s="289"/>
      <c r="J55" s="87"/>
      <c r="K55" s="289"/>
      <c r="L55" s="72"/>
      <c r="M55" s="72"/>
      <c r="N55" s="72"/>
      <c r="O55" s="72"/>
    </row>
    <row r="56" spans="1:15" s="126" customFormat="1" ht="51" x14ac:dyDescent="0.2">
      <c r="A56" s="119" t="s">
        <v>196</v>
      </c>
      <c r="B56" s="159" t="s">
        <v>265</v>
      </c>
      <c r="C56" s="160" t="s">
        <v>108</v>
      </c>
      <c r="D56" s="153">
        <v>359.56</v>
      </c>
      <c r="E56" s="292"/>
      <c r="F56" s="72"/>
      <c r="G56" s="289"/>
      <c r="H56" s="87"/>
      <c r="I56" s="289"/>
      <c r="J56" s="87"/>
      <c r="K56" s="289"/>
      <c r="L56" s="72"/>
      <c r="M56" s="72"/>
      <c r="N56" s="72"/>
      <c r="O56" s="72"/>
    </row>
    <row r="57" spans="1:15" s="126" customFormat="1" ht="51" x14ac:dyDescent="0.2">
      <c r="A57" s="119" t="s">
        <v>197</v>
      </c>
      <c r="B57" s="159" t="s">
        <v>266</v>
      </c>
      <c r="C57" s="160" t="s">
        <v>108</v>
      </c>
      <c r="D57" s="153">
        <v>29.72</v>
      </c>
      <c r="E57" s="292"/>
      <c r="F57" s="72"/>
      <c r="G57" s="289"/>
      <c r="H57" s="87"/>
      <c r="I57" s="289"/>
      <c r="J57" s="87"/>
      <c r="K57" s="289"/>
      <c r="L57" s="72"/>
      <c r="M57" s="72"/>
      <c r="N57" s="72"/>
      <c r="O57" s="72"/>
    </row>
    <row r="58" spans="1:15" s="126" customFormat="1" ht="51" x14ac:dyDescent="0.2">
      <c r="A58" s="119" t="s">
        <v>198</v>
      </c>
      <c r="B58" s="159" t="s">
        <v>267</v>
      </c>
      <c r="C58" s="160" t="s">
        <v>108</v>
      </c>
      <c r="D58" s="153">
        <v>47.41</v>
      </c>
      <c r="E58" s="292"/>
      <c r="F58" s="72"/>
      <c r="G58" s="289"/>
      <c r="H58" s="87"/>
      <c r="I58" s="289"/>
      <c r="J58" s="87"/>
      <c r="K58" s="289"/>
      <c r="L58" s="72"/>
      <c r="M58" s="72"/>
      <c r="N58" s="72"/>
      <c r="O58" s="72"/>
    </row>
    <row r="59" spans="1:15" s="126" customFormat="1" ht="51" x14ac:dyDescent="0.2">
      <c r="A59" s="119" t="s">
        <v>199</v>
      </c>
      <c r="B59" s="159" t="s">
        <v>341</v>
      </c>
      <c r="C59" s="160" t="s">
        <v>108</v>
      </c>
      <c r="D59" s="153">
        <v>33.299999999999997</v>
      </c>
      <c r="E59" s="292"/>
      <c r="F59" s="72"/>
      <c r="G59" s="289"/>
      <c r="H59" s="87"/>
      <c r="I59" s="289"/>
      <c r="J59" s="87"/>
      <c r="K59" s="289"/>
      <c r="L59" s="72"/>
      <c r="M59" s="72"/>
      <c r="N59" s="72"/>
      <c r="O59" s="72"/>
    </row>
    <row r="60" spans="1:15" s="126" customFormat="1" ht="51" x14ac:dyDescent="0.2">
      <c r="A60" s="119" t="s">
        <v>200</v>
      </c>
      <c r="B60" s="159" t="s">
        <v>436</v>
      </c>
      <c r="C60" s="160" t="s">
        <v>108</v>
      </c>
      <c r="D60" s="153">
        <v>103.94</v>
      </c>
      <c r="E60" s="292"/>
      <c r="F60" s="72"/>
      <c r="G60" s="289"/>
      <c r="H60" s="87"/>
      <c r="I60" s="289"/>
      <c r="J60" s="87"/>
      <c r="K60" s="289"/>
      <c r="L60" s="72"/>
      <c r="M60" s="72"/>
      <c r="N60" s="72"/>
      <c r="O60" s="72"/>
    </row>
    <row r="61" spans="1:15" s="126" customFormat="1" ht="51" x14ac:dyDescent="0.2">
      <c r="A61" s="119" t="s">
        <v>201</v>
      </c>
      <c r="B61" s="159" t="s">
        <v>437</v>
      </c>
      <c r="C61" s="160" t="s">
        <v>108</v>
      </c>
      <c r="D61" s="153">
        <v>23.45</v>
      </c>
      <c r="E61" s="292"/>
      <c r="F61" s="72"/>
      <c r="G61" s="289"/>
      <c r="H61" s="87"/>
      <c r="I61" s="289"/>
      <c r="J61" s="87"/>
      <c r="K61" s="289"/>
      <c r="L61" s="72"/>
      <c r="M61" s="72"/>
      <c r="N61" s="72"/>
      <c r="O61" s="72"/>
    </row>
    <row r="62" spans="1:15" s="126" customFormat="1" ht="51" x14ac:dyDescent="0.2">
      <c r="A62" s="119" t="s">
        <v>202</v>
      </c>
      <c r="B62" s="159" t="s">
        <v>268</v>
      </c>
      <c r="C62" s="160" t="s">
        <v>108</v>
      </c>
      <c r="D62" s="153">
        <v>8.31</v>
      </c>
      <c r="E62" s="292"/>
      <c r="F62" s="72"/>
      <c r="G62" s="289"/>
      <c r="H62" s="87"/>
      <c r="I62" s="289"/>
      <c r="J62" s="87"/>
      <c r="K62" s="289"/>
      <c r="L62" s="72"/>
      <c r="M62" s="72"/>
      <c r="N62" s="72"/>
      <c r="O62" s="72"/>
    </row>
    <row r="63" spans="1:15" s="126" customFormat="1" ht="51" x14ac:dyDescent="0.2">
      <c r="A63" s="119" t="s">
        <v>203</v>
      </c>
      <c r="B63" s="159" t="s">
        <v>269</v>
      </c>
      <c r="C63" s="160" t="s">
        <v>108</v>
      </c>
      <c r="D63" s="153">
        <v>278.08999999999997</v>
      </c>
      <c r="E63" s="292"/>
      <c r="F63" s="72"/>
      <c r="G63" s="289"/>
      <c r="H63" s="87"/>
      <c r="I63" s="289"/>
      <c r="J63" s="87"/>
      <c r="K63" s="289"/>
      <c r="L63" s="72"/>
      <c r="M63" s="72"/>
      <c r="N63" s="72"/>
      <c r="O63" s="72"/>
    </row>
    <row r="64" spans="1:15" s="126" customFormat="1" ht="51" x14ac:dyDescent="0.2">
      <c r="A64" s="119" t="s">
        <v>204</v>
      </c>
      <c r="B64" s="159" t="s">
        <v>342</v>
      </c>
      <c r="C64" s="160" t="s">
        <v>108</v>
      </c>
      <c r="D64" s="153">
        <v>29</v>
      </c>
      <c r="E64" s="292"/>
      <c r="F64" s="72"/>
      <c r="G64" s="289"/>
      <c r="H64" s="87"/>
      <c r="I64" s="289"/>
      <c r="J64" s="87"/>
      <c r="K64" s="289"/>
      <c r="L64" s="72"/>
      <c r="M64" s="72"/>
      <c r="N64" s="72"/>
      <c r="O64" s="72"/>
    </row>
    <row r="65" spans="1:15" s="126" customFormat="1" ht="51" x14ac:dyDescent="0.2">
      <c r="A65" s="119" t="s">
        <v>205</v>
      </c>
      <c r="B65" s="159" t="s">
        <v>390</v>
      </c>
      <c r="C65" s="160" t="s">
        <v>108</v>
      </c>
      <c r="D65" s="153">
        <v>10.97</v>
      </c>
      <c r="E65" s="292"/>
      <c r="F65" s="72"/>
      <c r="G65" s="289"/>
      <c r="H65" s="87"/>
      <c r="I65" s="289"/>
      <c r="J65" s="87"/>
      <c r="K65" s="289"/>
      <c r="L65" s="72"/>
      <c r="M65" s="72"/>
      <c r="N65" s="72"/>
      <c r="O65" s="72"/>
    </row>
    <row r="66" spans="1:15" s="126" customFormat="1" ht="38.25" x14ac:dyDescent="0.2">
      <c r="A66" s="119" t="s">
        <v>206</v>
      </c>
      <c r="B66" s="161" t="s">
        <v>141</v>
      </c>
      <c r="C66" s="160" t="s">
        <v>26</v>
      </c>
      <c r="D66" s="162">
        <v>13</v>
      </c>
      <c r="E66" s="292"/>
      <c r="F66" s="72"/>
      <c r="G66" s="289"/>
      <c r="H66" s="87"/>
      <c r="I66" s="289"/>
      <c r="J66" s="87"/>
      <c r="K66" s="289"/>
      <c r="L66" s="72"/>
      <c r="M66" s="72"/>
      <c r="N66" s="72"/>
      <c r="O66" s="72"/>
    </row>
    <row r="67" spans="1:15" s="126" customFormat="1" ht="38.25" x14ac:dyDescent="0.2">
      <c r="A67" s="119" t="s">
        <v>207</v>
      </c>
      <c r="B67" s="161" t="s">
        <v>142</v>
      </c>
      <c r="C67" s="160" t="s">
        <v>26</v>
      </c>
      <c r="D67" s="162">
        <v>6</v>
      </c>
      <c r="E67" s="292"/>
      <c r="F67" s="72"/>
      <c r="G67" s="289"/>
      <c r="H67" s="87"/>
      <c r="I67" s="289"/>
      <c r="J67" s="87"/>
      <c r="K67" s="289"/>
      <c r="L67" s="72"/>
      <c r="M67" s="72"/>
      <c r="N67" s="72"/>
      <c r="O67" s="72"/>
    </row>
    <row r="68" spans="1:15" s="126" customFormat="1" ht="38.25" x14ac:dyDescent="0.2">
      <c r="A68" s="119" t="s">
        <v>208</v>
      </c>
      <c r="B68" s="161" t="s">
        <v>270</v>
      </c>
      <c r="C68" s="160" t="s">
        <v>26</v>
      </c>
      <c r="D68" s="162">
        <v>9</v>
      </c>
      <c r="E68" s="292"/>
      <c r="F68" s="72"/>
      <c r="G68" s="289"/>
      <c r="H68" s="87"/>
      <c r="I68" s="289"/>
      <c r="J68" s="87"/>
      <c r="K68" s="289"/>
      <c r="L68" s="72"/>
      <c r="M68" s="72"/>
      <c r="N68" s="72"/>
      <c r="O68" s="72"/>
    </row>
    <row r="69" spans="1:15" s="126" customFormat="1" ht="38.25" x14ac:dyDescent="0.2">
      <c r="A69" s="119" t="s">
        <v>209</v>
      </c>
      <c r="B69" s="161" t="s">
        <v>143</v>
      </c>
      <c r="C69" s="160" t="s">
        <v>26</v>
      </c>
      <c r="D69" s="162">
        <v>13</v>
      </c>
      <c r="E69" s="292"/>
      <c r="F69" s="72"/>
      <c r="G69" s="289"/>
      <c r="H69" s="72"/>
      <c r="I69" s="289"/>
      <c r="J69" s="72"/>
      <c r="K69" s="289"/>
      <c r="L69" s="72"/>
      <c r="M69" s="289"/>
      <c r="N69" s="72"/>
      <c r="O69" s="72"/>
    </row>
    <row r="70" spans="1:15" s="126" customFormat="1" ht="38.25" x14ac:dyDescent="0.2">
      <c r="A70" s="119" t="s">
        <v>210</v>
      </c>
      <c r="B70" s="161" t="s">
        <v>144</v>
      </c>
      <c r="C70" s="160" t="s">
        <v>26</v>
      </c>
      <c r="D70" s="163">
        <v>1</v>
      </c>
      <c r="E70" s="292"/>
      <c r="F70" s="72"/>
      <c r="G70" s="289"/>
      <c r="H70" s="72"/>
      <c r="I70" s="289"/>
      <c r="J70" s="92"/>
      <c r="K70" s="289"/>
      <c r="L70" s="72"/>
      <c r="M70" s="289"/>
      <c r="N70" s="72"/>
      <c r="O70" s="72"/>
    </row>
    <row r="71" spans="1:15" s="126" customFormat="1" ht="38.25" x14ac:dyDescent="0.2">
      <c r="A71" s="119" t="s">
        <v>211</v>
      </c>
      <c r="B71" s="161" t="s">
        <v>145</v>
      </c>
      <c r="C71" s="160" t="s">
        <v>26</v>
      </c>
      <c r="D71" s="243">
        <v>3</v>
      </c>
      <c r="E71" s="292"/>
      <c r="F71" s="72"/>
      <c r="G71" s="289"/>
      <c r="H71" s="72"/>
      <c r="I71" s="289"/>
      <c r="J71" s="92"/>
      <c r="K71" s="289"/>
      <c r="L71" s="72"/>
      <c r="M71" s="289"/>
      <c r="N71" s="72"/>
      <c r="O71" s="72"/>
    </row>
    <row r="72" spans="1:15" s="126" customFormat="1" ht="38.25" x14ac:dyDescent="0.2">
      <c r="A72" s="119" t="s">
        <v>212</v>
      </c>
      <c r="B72" s="161" t="s">
        <v>438</v>
      </c>
      <c r="C72" s="160" t="s">
        <v>26</v>
      </c>
      <c r="D72" s="243">
        <v>3</v>
      </c>
      <c r="E72" s="292"/>
      <c r="F72" s="72"/>
      <c r="G72" s="289"/>
      <c r="H72" s="72"/>
      <c r="I72" s="289"/>
      <c r="J72" s="92"/>
      <c r="K72" s="289"/>
      <c r="L72" s="72"/>
      <c r="M72" s="289"/>
      <c r="N72" s="72"/>
      <c r="O72" s="72"/>
    </row>
    <row r="73" spans="1:15" s="126" customFormat="1" ht="38.25" x14ac:dyDescent="0.2">
      <c r="A73" s="119" t="s">
        <v>213</v>
      </c>
      <c r="B73" s="161" t="s">
        <v>439</v>
      </c>
      <c r="C73" s="160" t="s">
        <v>26</v>
      </c>
      <c r="D73" s="243">
        <v>1</v>
      </c>
      <c r="E73" s="292"/>
      <c r="F73" s="72"/>
      <c r="G73" s="289"/>
      <c r="H73" s="72"/>
      <c r="I73" s="289"/>
      <c r="J73" s="92"/>
      <c r="K73" s="289"/>
      <c r="L73" s="72"/>
      <c r="M73" s="289"/>
      <c r="N73" s="72"/>
      <c r="O73" s="72"/>
    </row>
    <row r="74" spans="1:15" s="126" customFormat="1" ht="25.5" x14ac:dyDescent="0.2">
      <c r="A74" s="119" t="s">
        <v>214</v>
      </c>
      <c r="B74" s="164" t="s">
        <v>220</v>
      </c>
      <c r="C74" s="160" t="s">
        <v>147</v>
      </c>
      <c r="D74" s="256">
        <f>23+23</f>
        <v>46</v>
      </c>
      <c r="E74" s="292"/>
      <c r="F74" s="72"/>
      <c r="G74" s="289"/>
      <c r="H74" s="87"/>
      <c r="I74" s="289"/>
      <c r="J74" s="87"/>
      <c r="K74" s="289"/>
      <c r="L74" s="72"/>
      <c r="M74" s="72"/>
      <c r="N74" s="72"/>
      <c r="O74" s="72"/>
    </row>
    <row r="75" spans="1:15" s="126" customFormat="1" ht="25.5" x14ac:dyDescent="0.2">
      <c r="A75" s="119" t="s">
        <v>215</v>
      </c>
      <c r="B75" s="164" t="s">
        <v>221</v>
      </c>
      <c r="C75" s="160" t="s">
        <v>414</v>
      </c>
      <c r="D75" s="256">
        <v>22</v>
      </c>
      <c r="E75" s="292"/>
      <c r="F75" s="72"/>
      <c r="G75" s="289"/>
      <c r="H75" s="87"/>
      <c r="I75" s="289"/>
      <c r="J75" s="87"/>
      <c r="K75" s="289"/>
      <c r="L75" s="72"/>
      <c r="M75" s="72"/>
      <c r="N75" s="72"/>
      <c r="O75" s="72"/>
    </row>
    <row r="76" spans="1:15" s="126" customFormat="1" ht="25.5" x14ac:dyDescent="0.2">
      <c r="A76" s="119" t="s">
        <v>216</v>
      </c>
      <c r="B76" s="164" t="s">
        <v>222</v>
      </c>
      <c r="C76" s="160" t="s">
        <v>414</v>
      </c>
      <c r="D76" s="249">
        <v>42</v>
      </c>
      <c r="E76" s="292"/>
      <c r="F76" s="72"/>
      <c r="G76" s="289"/>
      <c r="H76" s="87"/>
      <c r="I76" s="289"/>
      <c r="J76" s="87"/>
      <c r="K76" s="289"/>
      <c r="L76" s="72"/>
      <c r="M76" s="72"/>
      <c r="N76" s="72"/>
      <c r="O76" s="72"/>
    </row>
    <row r="77" spans="1:15" s="126" customFormat="1" ht="25.5" x14ac:dyDescent="0.2">
      <c r="A77" s="119" t="s">
        <v>217</v>
      </c>
      <c r="B77" s="179" t="s">
        <v>305</v>
      </c>
      <c r="C77" s="166" t="s">
        <v>108</v>
      </c>
      <c r="D77" s="250">
        <v>50.8</v>
      </c>
      <c r="E77" s="290"/>
      <c r="F77" s="183"/>
      <c r="G77" s="183"/>
      <c r="H77" s="293"/>
      <c r="I77" s="183"/>
      <c r="J77" s="183"/>
      <c r="K77" s="183"/>
      <c r="L77" s="183"/>
      <c r="M77" s="183"/>
      <c r="N77" s="183"/>
      <c r="O77" s="183"/>
    </row>
    <row r="78" spans="1:15" s="126" customFormat="1" ht="25.5" x14ac:dyDescent="0.2">
      <c r="A78" s="119" t="s">
        <v>218</v>
      </c>
      <c r="B78" s="179" t="s">
        <v>449</v>
      </c>
      <c r="C78" s="166" t="s">
        <v>147</v>
      </c>
      <c r="D78" s="253">
        <v>1</v>
      </c>
      <c r="E78" s="290"/>
      <c r="F78" s="183"/>
      <c r="G78" s="183"/>
      <c r="H78" s="293"/>
      <c r="I78" s="183"/>
      <c r="J78" s="183"/>
      <c r="K78" s="183"/>
      <c r="L78" s="183"/>
      <c r="M78" s="183"/>
      <c r="N78" s="183"/>
      <c r="O78" s="183"/>
    </row>
    <row r="79" spans="1:15" s="126" customFormat="1" x14ac:dyDescent="0.2">
      <c r="A79" s="119" t="s">
        <v>241</v>
      </c>
      <c r="B79" s="194" t="s">
        <v>223</v>
      </c>
      <c r="C79" s="160"/>
      <c r="D79" s="251"/>
      <c r="E79" s="180"/>
      <c r="F79" s="181"/>
      <c r="G79" s="182"/>
      <c r="H79" s="183"/>
      <c r="I79" s="182"/>
      <c r="J79" s="183"/>
      <c r="K79" s="182"/>
      <c r="L79" s="183"/>
      <c r="M79" s="182"/>
      <c r="N79" s="183"/>
      <c r="O79" s="181"/>
    </row>
    <row r="80" spans="1:15" s="126" customFormat="1" x14ac:dyDescent="0.2">
      <c r="A80" s="119" t="s">
        <v>242</v>
      </c>
      <c r="B80" s="161" t="s">
        <v>306</v>
      </c>
      <c r="C80" s="160" t="s">
        <v>147</v>
      </c>
      <c r="D80" s="251">
        <f>1+2</f>
        <v>3</v>
      </c>
      <c r="E80" s="237"/>
      <c r="F80" s="183"/>
      <c r="G80" s="183"/>
      <c r="H80" s="293"/>
      <c r="I80" s="183"/>
      <c r="J80" s="293"/>
      <c r="K80" s="293"/>
      <c r="L80" s="293"/>
      <c r="M80" s="293"/>
      <c r="N80" s="293"/>
      <c r="O80" s="293"/>
    </row>
    <row r="81" spans="1:15" s="126" customFormat="1" ht="14.25" x14ac:dyDescent="0.2">
      <c r="A81" s="119" t="s">
        <v>243</v>
      </c>
      <c r="B81" s="161" t="s">
        <v>307</v>
      </c>
      <c r="C81" s="160" t="s">
        <v>147</v>
      </c>
      <c r="D81" s="251">
        <f>1+2</f>
        <v>3</v>
      </c>
      <c r="E81" s="237"/>
      <c r="F81" s="183"/>
      <c r="G81" s="183"/>
      <c r="H81" s="293"/>
      <c r="I81" s="183"/>
      <c r="J81" s="293"/>
      <c r="K81" s="293"/>
      <c r="L81" s="293"/>
      <c r="M81" s="293"/>
      <c r="N81" s="293"/>
      <c r="O81" s="293"/>
    </row>
    <row r="82" spans="1:15" s="126" customFormat="1" x14ac:dyDescent="0.2">
      <c r="A82" s="119" t="s">
        <v>244</v>
      </c>
      <c r="B82" s="161" t="s">
        <v>308</v>
      </c>
      <c r="C82" s="197" t="s">
        <v>108</v>
      </c>
      <c r="D82" s="252">
        <f>3.45+1.5</f>
        <v>4.95</v>
      </c>
      <c r="E82" s="290"/>
      <c r="F82" s="183"/>
      <c r="G82" s="183"/>
      <c r="H82" s="293"/>
      <c r="I82" s="183"/>
      <c r="J82" s="183"/>
      <c r="K82" s="183"/>
      <c r="L82" s="183"/>
      <c r="M82" s="293"/>
      <c r="N82" s="183"/>
      <c r="O82" s="183"/>
    </row>
    <row r="83" spans="1:15" s="126" customFormat="1" x14ac:dyDescent="0.2">
      <c r="A83" s="119" t="s">
        <v>245</v>
      </c>
      <c r="B83" s="164" t="s">
        <v>227</v>
      </c>
      <c r="C83" s="160" t="s">
        <v>147</v>
      </c>
      <c r="D83" s="251">
        <f>12+5</f>
        <v>17</v>
      </c>
      <c r="E83" s="290"/>
      <c r="F83" s="183"/>
      <c r="G83" s="183"/>
      <c r="H83" s="293"/>
      <c r="I83" s="183"/>
      <c r="J83" s="183"/>
      <c r="K83" s="183"/>
      <c r="L83" s="183"/>
      <c r="M83" s="183"/>
      <c r="N83" s="183"/>
      <c r="O83" s="183"/>
    </row>
    <row r="84" spans="1:15" s="126" customFormat="1" x14ac:dyDescent="0.2">
      <c r="A84" s="119" t="s">
        <v>327</v>
      </c>
      <c r="B84" s="161" t="s">
        <v>228</v>
      </c>
      <c r="C84" s="160" t="s">
        <v>147</v>
      </c>
      <c r="D84" s="251">
        <f>8+12</f>
        <v>20</v>
      </c>
      <c r="E84" s="237"/>
      <c r="F84" s="183"/>
      <c r="G84" s="183"/>
      <c r="H84" s="293"/>
      <c r="I84" s="183"/>
      <c r="J84" s="293"/>
      <c r="K84" s="293"/>
      <c r="L84" s="293"/>
      <c r="M84" s="293"/>
      <c r="N84" s="293"/>
      <c r="O84" s="293"/>
    </row>
    <row r="85" spans="1:15" s="126" customFormat="1" ht="14.25" x14ac:dyDescent="0.2">
      <c r="A85" s="119" t="s">
        <v>328</v>
      </c>
      <c r="B85" s="161" t="s">
        <v>229</v>
      </c>
      <c r="C85" s="160" t="s">
        <v>147</v>
      </c>
      <c r="D85" s="251">
        <f>8+12</f>
        <v>20</v>
      </c>
      <c r="E85" s="237"/>
      <c r="F85" s="183"/>
      <c r="G85" s="183"/>
      <c r="H85" s="293"/>
      <c r="I85" s="183"/>
      <c r="J85" s="293"/>
      <c r="K85" s="293"/>
      <c r="L85" s="293"/>
      <c r="M85" s="293"/>
      <c r="N85" s="293"/>
      <c r="O85" s="293"/>
    </row>
    <row r="86" spans="1:15" s="126" customFormat="1" x14ac:dyDescent="0.2">
      <c r="A86" s="119" t="s">
        <v>329</v>
      </c>
      <c r="B86" s="161" t="s">
        <v>230</v>
      </c>
      <c r="C86" s="197" t="s">
        <v>108</v>
      </c>
      <c r="D86" s="252">
        <f>22.4+14.54</f>
        <v>36.94</v>
      </c>
      <c r="E86" s="290"/>
      <c r="F86" s="183"/>
      <c r="G86" s="183"/>
      <c r="H86" s="293"/>
      <c r="I86" s="183"/>
      <c r="J86" s="183"/>
      <c r="K86" s="183"/>
      <c r="L86" s="183"/>
      <c r="M86" s="293"/>
      <c r="N86" s="183"/>
      <c r="O86" s="183"/>
    </row>
    <row r="87" spans="1:15" s="126" customFormat="1" x14ac:dyDescent="0.2">
      <c r="A87" s="119" t="s">
        <v>330</v>
      </c>
      <c r="B87" s="164" t="s">
        <v>227</v>
      </c>
      <c r="C87" s="160" t="s">
        <v>147</v>
      </c>
      <c r="D87" s="252">
        <v>123</v>
      </c>
      <c r="E87" s="290"/>
      <c r="F87" s="183"/>
      <c r="G87" s="183"/>
      <c r="H87" s="293"/>
      <c r="I87" s="183"/>
      <c r="J87" s="183"/>
      <c r="K87" s="183"/>
      <c r="L87" s="183"/>
      <c r="M87" s="183"/>
      <c r="N87" s="183"/>
      <c r="O87" s="183"/>
    </row>
    <row r="88" spans="1:15" s="126" customFormat="1" x14ac:dyDescent="0.2">
      <c r="A88" s="119" t="s">
        <v>331</v>
      </c>
      <c r="B88" s="164" t="s">
        <v>146</v>
      </c>
      <c r="C88" s="160" t="s">
        <v>147</v>
      </c>
      <c r="D88" s="242">
        <v>49</v>
      </c>
      <c r="E88" s="292"/>
      <c r="F88" s="183"/>
      <c r="G88" s="289"/>
      <c r="H88" s="72"/>
      <c r="I88" s="289"/>
      <c r="J88" s="87"/>
      <c r="K88" s="289"/>
      <c r="L88" s="72"/>
      <c r="M88" s="72"/>
      <c r="N88" s="72"/>
      <c r="O88" s="72"/>
    </row>
    <row r="89" spans="1:15" s="126" customFormat="1" ht="25.5" x14ac:dyDescent="0.2">
      <c r="A89" s="119" t="s">
        <v>332</v>
      </c>
      <c r="B89" s="155" t="s">
        <v>148</v>
      </c>
      <c r="C89" s="166" t="s">
        <v>147</v>
      </c>
      <c r="D89" s="243">
        <v>42</v>
      </c>
      <c r="E89" s="292"/>
      <c r="F89" s="183"/>
      <c r="G89" s="289"/>
      <c r="H89" s="72"/>
      <c r="I89" s="289"/>
      <c r="J89" s="87"/>
      <c r="K89" s="289"/>
      <c r="L89" s="72"/>
      <c r="M89" s="72"/>
      <c r="N89" s="72"/>
      <c r="O89" s="72"/>
    </row>
    <row r="90" spans="1:15" s="126" customFormat="1" x14ac:dyDescent="0.2">
      <c r="A90" s="119" t="s">
        <v>333</v>
      </c>
      <c r="B90" s="155" t="s">
        <v>149</v>
      </c>
      <c r="C90" s="166" t="s">
        <v>147</v>
      </c>
      <c r="D90" s="163">
        <v>42</v>
      </c>
      <c r="E90" s="86"/>
      <c r="F90" s="183"/>
      <c r="G90" s="289"/>
      <c r="H90" s="87"/>
      <c r="I90" s="88"/>
      <c r="J90" s="87"/>
      <c r="K90" s="289"/>
      <c r="L90" s="72"/>
      <c r="M90" s="72"/>
      <c r="N90" s="72"/>
      <c r="O90" s="72"/>
    </row>
    <row r="91" spans="1:15" s="126" customFormat="1" ht="25.5" x14ac:dyDescent="0.2">
      <c r="A91" s="119" t="s">
        <v>334</v>
      </c>
      <c r="B91" s="167" t="s">
        <v>150</v>
      </c>
      <c r="C91" s="166" t="s">
        <v>108</v>
      </c>
      <c r="D91" s="153">
        <v>1603.66</v>
      </c>
      <c r="E91" s="292"/>
      <c r="F91" s="183"/>
      <c r="G91" s="289"/>
      <c r="H91" s="87"/>
      <c r="I91" s="289"/>
      <c r="J91" s="87"/>
      <c r="K91" s="289"/>
      <c r="L91" s="72"/>
      <c r="M91" s="72"/>
      <c r="N91" s="72"/>
      <c r="O91" s="72"/>
    </row>
    <row r="92" spans="1:15" s="126" customFormat="1" x14ac:dyDescent="0.2">
      <c r="A92" s="119" t="s">
        <v>335</v>
      </c>
      <c r="B92" s="155" t="s">
        <v>151</v>
      </c>
      <c r="C92" s="166" t="s">
        <v>108</v>
      </c>
      <c r="D92" s="153">
        <v>1277.29</v>
      </c>
      <c r="E92" s="291"/>
      <c r="F92" s="183"/>
      <c r="G92" s="289"/>
      <c r="H92" s="87"/>
      <c r="I92" s="289"/>
      <c r="J92" s="87"/>
      <c r="K92" s="289"/>
      <c r="L92" s="72"/>
      <c r="M92" s="72"/>
      <c r="N92" s="72"/>
      <c r="O92" s="72"/>
    </row>
    <row r="93" spans="1:15" s="126" customFormat="1" x14ac:dyDescent="0.2">
      <c r="A93" s="119" t="s">
        <v>454</v>
      </c>
      <c r="B93" s="155" t="s">
        <v>152</v>
      </c>
      <c r="C93" s="166" t="s">
        <v>108</v>
      </c>
      <c r="D93" s="153">
        <v>1277.29</v>
      </c>
      <c r="E93" s="292"/>
      <c r="F93" s="183"/>
      <c r="G93" s="289"/>
      <c r="H93" s="87"/>
      <c r="I93" s="289"/>
      <c r="J93" s="87"/>
      <c r="K93" s="289"/>
      <c r="L93" s="72"/>
      <c r="M93" s="72"/>
      <c r="N93" s="72"/>
      <c r="O93" s="72"/>
    </row>
    <row r="94" spans="1:15" s="126" customFormat="1" ht="78" customHeight="1" x14ac:dyDescent="0.2">
      <c r="A94" s="119" t="s">
        <v>455</v>
      </c>
      <c r="B94" s="155" t="s">
        <v>670</v>
      </c>
      <c r="C94" s="166" t="s">
        <v>147</v>
      </c>
      <c r="D94" s="163">
        <v>49</v>
      </c>
      <c r="E94" s="292"/>
      <c r="F94" s="183"/>
      <c r="G94" s="289"/>
      <c r="H94" s="72"/>
      <c r="I94" s="289"/>
      <c r="J94" s="87"/>
      <c r="K94" s="289"/>
      <c r="L94" s="72"/>
      <c r="M94" s="72"/>
      <c r="N94" s="72"/>
      <c r="O94" s="72"/>
    </row>
    <row r="95" spans="1:15" s="126" customFormat="1" ht="51" x14ac:dyDescent="0.2">
      <c r="A95" s="119" t="s">
        <v>456</v>
      </c>
      <c r="B95" s="155" t="s">
        <v>153</v>
      </c>
      <c r="C95" s="166" t="s">
        <v>147</v>
      </c>
      <c r="D95" s="163">
        <v>37</v>
      </c>
      <c r="E95" s="292"/>
      <c r="F95" s="183"/>
      <c r="G95" s="289"/>
      <c r="H95" s="72"/>
      <c r="I95" s="289"/>
      <c r="J95" s="87"/>
      <c r="K95" s="289"/>
      <c r="L95" s="72"/>
      <c r="M95" s="72"/>
      <c r="N95" s="72"/>
      <c r="O95" s="72"/>
    </row>
    <row r="96" spans="1:15" s="126" customFormat="1" ht="38.25" customHeight="1" x14ac:dyDescent="0.2">
      <c r="A96" s="119" t="s">
        <v>457</v>
      </c>
      <c r="B96" s="155" t="s">
        <v>440</v>
      </c>
      <c r="C96" s="166" t="s">
        <v>155</v>
      </c>
      <c r="D96" s="210">
        <v>1</v>
      </c>
      <c r="E96" s="290"/>
      <c r="F96" s="183"/>
      <c r="G96" s="183"/>
      <c r="H96" s="293"/>
      <c r="I96" s="183"/>
      <c r="J96" s="183"/>
      <c r="K96" s="183"/>
      <c r="L96" s="183"/>
      <c r="M96" s="183"/>
      <c r="N96" s="183"/>
      <c r="O96" s="183"/>
    </row>
    <row r="97" spans="1:15" s="126" customFormat="1" ht="38.25" x14ac:dyDescent="0.2">
      <c r="A97" s="119" t="s">
        <v>458</v>
      </c>
      <c r="B97" s="155" t="s">
        <v>154</v>
      </c>
      <c r="C97" s="166" t="s">
        <v>155</v>
      </c>
      <c r="D97" s="163">
        <v>14</v>
      </c>
      <c r="E97" s="291"/>
      <c r="F97" s="183"/>
      <c r="G97" s="289"/>
      <c r="H97" s="87"/>
      <c r="I97" s="289"/>
      <c r="J97" s="87"/>
      <c r="K97" s="289"/>
      <c r="L97" s="72"/>
      <c r="M97" s="72"/>
      <c r="N97" s="72"/>
      <c r="O97" s="72"/>
    </row>
    <row r="98" spans="1:15" s="192" customFormat="1" ht="25.5" x14ac:dyDescent="0.2">
      <c r="A98" s="184">
        <v>3</v>
      </c>
      <c r="B98" s="232" t="s">
        <v>441</v>
      </c>
      <c r="C98" s="233"/>
      <c r="D98" s="254"/>
      <c r="E98" s="188"/>
      <c r="F98" s="189"/>
      <c r="G98" s="190"/>
      <c r="H98" s="191"/>
      <c r="I98" s="190"/>
      <c r="J98" s="191"/>
      <c r="K98" s="190"/>
      <c r="L98" s="191"/>
      <c r="M98" s="190"/>
      <c r="N98" s="191"/>
      <c r="O98" s="189"/>
    </row>
    <row r="99" spans="1:15" s="126" customFormat="1" ht="108.75" customHeight="1" x14ac:dyDescent="0.2">
      <c r="A99" s="119" t="s">
        <v>246</v>
      </c>
      <c r="B99" s="168" t="s">
        <v>442</v>
      </c>
      <c r="C99" s="169" t="s">
        <v>26</v>
      </c>
      <c r="D99" s="170">
        <v>1</v>
      </c>
      <c r="E99" s="86"/>
      <c r="F99" s="293"/>
      <c r="G99" s="88"/>
      <c r="H99" s="87"/>
      <c r="I99" s="293"/>
      <c r="J99" s="87"/>
      <c r="K99" s="289"/>
      <c r="L99" s="72"/>
      <c r="M99" s="72"/>
      <c r="N99" s="72"/>
      <c r="O99" s="72"/>
    </row>
    <row r="100" spans="1:15" s="126" customFormat="1" ht="38.25" x14ac:dyDescent="0.2">
      <c r="A100" s="119" t="s">
        <v>247</v>
      </c>
      <c r="B100" s="171" t="s">
        <v>443</v>
      </c>
      <c r="C100" s="169" t="s">
        <v>26</v>
      </c>
      <c r="D100" s="170">
        <v>2</v>
      </c>
      <c r="E100" s="86"/>
      <c r="F100" s="293"/>
      <c r="G100" s="88"/>
      <c r="H100" s="87"/>
      <c r="I100" s="293"/>
      <c r="J100" s="87"/>
      <c r="K100" s="289"/>
      <c r="L100" s="72"/>
      <c r="M100" s="72"/>
      <c r="N100" s="72"/>
      <c r="O100" s="72"/>
    </row>
    <row r="101" spans="1:15" s="126" customFormat="1" ht="38.25" x14ac:dyDescent="0.2">
      <c r="A101" s="119" t="s">
        <v>248</v>
      </c>
      <c r="B101" s="171" t="s">
        <v>381</v>
      </c>
      <c r="C101" s="149" t="s">
        <v>108</v>
      </c>
      <c r="D101" s="150">
        <f>'[1]16_Meza'!$D$48</f>
        <v>84.71</v>
      </c>
      <c r="E101" s="86"/>
      <c r="F101" s="293"/>
      <c r="G101" s="88"/>
      <c r="H101" s="87"/>
      <c r="I101" s="293"/>
      <c r="J101" s="87"/>
      <c r="K101" s="289"/>
      <c r="L101" s="72"/>
      <c r="M101" s="72"/>
      <c r="N101" s="72"/>
      <c r="O101" s="72"/>
    </row>
    <row r="102" spans="1:15" s="126" customFormat="1" ht="38.25" x14ac:dyDescent="0.2">
      <c r="A102" s="119" t="s">
        <v>249</v>
      </c>
      <c r="B102" s="171" t="s">
        <v>382</v>
      </c>
      <c r="C102" s="172" t="s">
        <v>108</v>
      </c>
      <c r="D102" s="173">
        <f>'[1]16_Meza'!$D$49</f>
        <v>38.299999999999997</v>
      </c>
      <c r="E102" s="86"/>
      <c r="F102" s="293"/>
      <c r="G102" s="88"/>
      <c r="H102" s="87"/>
      <c r="I102" s="293"/>
      <c r="J102" s="87"/>
      <c r="K102" s="289"/>
      <c r="L102" s="72"/>
      <c r="M102" s="72"/>
      <c r="N102" s="72"/>
      <c r="O102" s="72"/>
    </row>
    <row r="103" spans="1:15" s="126" customFormat="1" ht="115.5" customHeight="1" x14ac:dyDescent="0.2">
      <c r="A103" s="119" t="s">
        <v>250</v>
      </c>
      <c r="B103" s="154" t="s">
        <v>444</v>
      </c>
      <c r="C103" s="152" t="s">
        <v>445</v>
      </c>
      <c r="D103" s="165">
        <f>'[1]16_Meza'!$D$50</f>
        <v>1</v>
      </c>
      <c r="E103" s="292"/>
      <c r="F103" s="72"/>
      <c r="G103" s="289"/>
      <c r="H103" s="72"/>
      <c r="I103" s="289"/>
      <c r="J103" s="87"/>
      <c r="K103" s="289"/>
      <c r="L103" s="72"/>
      <c r="M103" s="72"/>
      <c r="N103" s="72"/>
      <c r="O103" s="72"/>
    </row>
    <row r="104" spans="1:15" s="126" customFormat="1" ht="14.25" x14ac:dyDescent="0.2">
      <c r="A104" s="119" t="s">
        <v>251</v>
      </c>
      <c r="B104" s="257" t="s">
        <v>450</v>
      </c>
      <c r="C104" s="193" t="s">
        <v>147</v>
      </c>
      <c r="D104" s="212">
        <v>1</v>
      </c>
      <c r="E104" s="86"/>
      <c r="F104" s="293"/>
      <c r="G104" s="88"/>
      <c r="H104" s="87"/>
      <c r="I104" s="293"/>
      <c r="J104" s="87"/>
      <c r="K104" s="289"/>
      <c r="L104" s="72"/>
      <c r="M104" s="72"/>
      <c r="N104" s="72"/>
      <c r="O104" s="72"/>
    </row>
    <row r="105" spans="1:15" s="126" customFormat="1" ht="14.25" x14ac:dyDescent="0.2">
      <c r="A105" s="119" t="s">
        <v>252</v>
      </c>
      <c r="B105" s="257" t="s">
        <v>451</v>
      </c>
      <c r="C105" s="193" t="s">
        <v>147</v>
      </c>
      <c r="D105" s="212">
        <v>1</v>
      </c>
      <c r="E105" s="86"/>
      <c r="F105" s="293"/>
      <c r="G105" s="88"/>
      <c r="H105" s="87"/>
      <c r="I105" s="293"/>
      <c r="J105" s="87"/>
      <c r="K105" s="289"/>
      <c r="L105" s="72"/>
      <c r="M105" s="72"/>
      <c r="N105" s="72"/>
      <c r="O105" s="72"/>
    </row>
    <row r="106" spans="1:15" s="126" customFormat="1" ht="14.25" x14ac:dyDescent="0.2">
      <c r="A106" s="119" t="s">
        <v>253</v>
      </c>
      <c r="B106" s="257" t="s">
        <v>452</v>
      </c>
      <c r="C106" s="193" t="s">
        <v>147</v>
      </c>
      <c r="D106" s="212">
        <v>1</v>
      </c>
      <c r="E106" s="86"/>
      <c r="F106" s="293"/>
      <c r="G106" s="88"/>
      <c r="H106" s="87"/>
      <c r="I106" s="293"/>
      <c r="J106" s="87"/>
      <c r="K106" s="289"/>
      <c r="L106" s="72"/>
      <c r="M106" s="72"/>
      <c r="N106" s="72"/>
      <c r="O106" s="72"/>
    </row>
    <row r="107" spans="1:15" s="126" customFormat="1" ht="14.25" x14ac:dyDescent="0.2">
      <c r="A107" s="119" t="s">
        <v>254</v>
      </c>
      <c r="B107" s="257" t="s">
        <v>453</v>
      </c>
      <c r="C107" s="193" t="s">
        <v>147</v>
      </c>
      <c r="D107" s="212">
        <v>1</v>
      </c>
      <c r="E107" s="86"/>
      <c r="F107" s="293"/>
      <c r="G107" s="88"/>
      <c r="H107" s="87"/>
      <c r="I107" s="293"/>
      <c r="J107" s="87"/>
      <c r="K107" s="289"/>
      <c r="L107" s="72"/>
      <c r="M107" s="72"/>
      <c r="N107" s="72"/>
      <c r="O107" s="72"/>
    </row>
    <row r="108" spans="1:15" s="126" customFormat="1" x14ac:dyDescent="0.2">
      <c r="A108" s="119" t="s">
        <v>255</v>
      </c>
      <c r="B108" s="168" t="s">
        <v>309</v>
      </c>
      <c r="C108" s="169" t="s">
        <v>26</v>
      </c>
      <c r="D108" s="215">
        <v>2</v>
      </c>
      <c r="E108" s="86"/>
      <c r="F108" s="293"/>
      <c r="G108" s="88"/>
      <c r="H108" s="87"/>
      <c r="I108" s="293"/>
      <c r="J108" s="87"/>
      <c r="K108" s="289"/>
      <c r="L108" s="72"/>
      <c r="M108" s="72"/>
      <c r="N108" s="72"/>
      <c r="O108" s="72"/>
    </row>
    <row r="109" spans="1:15" s="126" customFormat="1" x14ac:dyDescent="0.2">
      <c r="A109" s="119" t="s">
        <v>256</v>
      </c>
      <c r="B109" s="213" t="s">
        <v>146</v>
      </c>
      <c r="C109" s="214" t="s">
        <v>147</v>
      </c>
      <c r="D109" s="165">
        <v>1</v>
      </c>
      <c r="E109" s="292"/>
      <c r="F109" s="183"/>
      <c r="G109" s="289"/>
      <c r="H109" s="72"/>
      <c r="I109" s="289"/>
      <c r="J109" s="87"/>
      <c r="K109" s="289"/>
      <c r="L109" s="72"/>
      <c r="M109" s="72"/>
      <c r="N109" s="72"/>
      <c r="O109" s="72"/>
    </row>
    <row r="110" spans="1:15" s="126" customFormat="1" ht="25.5" x14ac:dyDescent="0.2">
      <c r="A110" s="119" t="s">
        <v>257</v>
      </c>
      <c r="B110" s="174" t="s">
        <v>160</v>
      </c>
      <c r="C110" s="152" t="s">
        <v>108</v>
      </c>
      <c r="D110" s="150">
        <f>D101+D102</f>
        <v>123.00999999999999</v>
      </c>
      <c r="E110" s="86"/>
      <c r="F110" s="293"/>
      <c r="G110" s="88"/>
      <c r="H110" s="87"/>
      <c r="I110" s="293"/>
      <c r="J110" s="87"/>
      <c r="K110" s="289"/>
      <c r="L110" s="72"/>
      <c r="M110" s="72"/>
      <c r="N110" s="72"/>
      <c r="O110" s="72"/>
    </row>
    <row r="111" spans="1:15" s="192" customFormat="1" x14ac:dyDescent="0.2">
      <c r="A111" s="119" t="s">
        <v>258</v>
      </c>
      <c r="B111" s="154" t="s">
        <v>151</v>
      </c>
      <c r="C111" s="175" t="s">
        <v>108</v>
      </c>
      <c r="D111" s="150">
        <f>D110</f>
        <v>123.00999999999999</v>
      </c>
      <c r="E111" s="86"/>
      <c r="F111" s="293"/>
      <c r="G111" s="88"/>
      <c r="H111" s="87"/>
      <c r="I111" s="293"/>
      <c r="J111" s="87"/>
      <c r="K111" s="289"/>
      <c r="L111" s="72"/>
      <c r="M111" s="72"/>
      <c r="N111" s="72"/>
      <c r="O111" s="72"/>
    </row>
    <row r="112" spans="1:15" s="126" customFormat="1" ht="76.5" customHeight="1" x14ac:dyDescent="0.2">
      <c r="A112" s="119" t="s">
        <v>259</v>
      </c>
      <c r="B112" s="155" t="s">
        <v>670</v>
      </c>
      <c r="C112" s="166" t="s">
        <v>147</v>
      </c>
      <c r="D112" s="163">
        <f>'[1]16_Meza'!$D$57</f>
        <v>3</v>
      </c>
      <c r="E112" s="292"/>
      <c r="F112" s="183"/>
      <c r="G112" s="289"/>
      <c r="H112" s="72"/>
      <c r="I112" s="289"/>
      <c r="J112" s="87"/>
      <c r="K112" s="289"/>
      <c r="L112" s="72"/>
      <c r="M112" s="72"/>
      <c r="N112" s="72"/>
      <c r="O112" s="72"/>
    </row>
    <row r="113" spans="1:15" s="126" customFormat="1" ht="27.75" customHeight="1" x14ac:dyDescent="0.2">
      <c r="A113" s="119" t="s">
        <v>260</v>
      </c>
      <c r="B113" s="148" t="s">
        <v>300</v>
      </c>
      <c r="C113" s="152" t="s">
        <v>147</v>
      </c>
      <c r="D113" s="165">
        <f>'[1]16_Meza'!$D$55</f>
        <v>4</v>
      </c>
      <c r="E113" s="292"/>
      <c r="F113" s="183"/>
      <c r="G113" s="289"/>
      <c r="H113" s="87"/>
      <c r="I113" s="289"/>
      <c r="J113" s="72"/>
      <c r="K113" s="289"/>
      <c r="L113" s="72"/>
      <c r="M113" s="72"/>
      <c r="N113" s="72"/>
      <c r="O113" s="72"/>
    </row>
    <row r="114" spans="1:15" s="126" customFormat="1" ht="25.5" x14ac:dyDescent="0.2">
      <c r="A114" s="119" t="s">
        <v>261</v>
      </c>
      <c r="B114" s="155" t="s">
        <v>162</v>
      </c>
      <c r="C114" s="207" t="s">
        <v>113</v>
      </c>
      <c r="D114" s="150">
        <v>65</v>
      </c>
      <c r="E114" s="292"/>
      <c r="F114" s="87"/>
      <c r="G114" s="289"/>
      <c r="H114" s="87"/>
      <c r="I114" s="289"/>
      <c r="J114" s="72"/>
      <c r="K114" s="289"/>
      <c r="L114" s="72"/>
      <c r="M114" s="72"/>
      <c r="N114" s="72"/>
      <c r="O114" s="72"/>
    </row>
    <row r="115" spans="1:15" s="126" customFormat="1" ht="39.75" customHeight="1" x14ac:dyDescent="0.2">
      <c r="A115" s="119" t="s">
        <v>336</v>
      </c>
      <c r="B115" s="148" t="s">
        <v>446</v>
      </c>
      <c r="C115" s="149" t="s">
        <v>113</v>
      </c>
      <c r="D115" s="150">
        <v>4</v>
      </c>
      <c r="E115" s="86"/>
      <c r="F115" s="293"/>
      <c r="G115" s="88"/>
      <c r="H115" s="87"/>
      <c r="I115" s="293"/>
      <c r="J115" s="87"/>
      <c r="K115" s="289"/>
      <c r="L115" s="72"/>
      <c r="M115" s="72"/>
      <c r="N115" s="72"/>
      <c r="O115" s="72"/>
    </row>
    <row r="116" spans="1:15" s="126" customFormat="1" ht="25.5" x14ac:dyDescent="0.2">
      <c r="A116" s="119" t="s">
        <v>337</v>
      </c>
      <c r="B116" s="176" t="s">
        <v>447</v>
      </c>
      <c r="C116" s="149" t="s">
        <v>147</v>
      </c>
      <c r="D116" s="165">
        <v>1</v>
      </c>
      <c r="E116" s="180"/>
      <c r="F116" s="181"/>
      <c r="G116" s="182"/>
      <c r="H116" s="183"/>
      <c r="I116" s="182"/>
      <c r="J116" s="183"/>
      <c r="K116" s="182"/>
      <c r="L116" s="183"/>
      <c r="M116" s="182"/>
      <c r="N116" s="183"/>
      <c r="O116" s="181"/>
    </row>
    <row r="117" spans="1:15" s="138" customFormat="1" ht="25.5" x14ac:dyDescent="0.2">
      <c r="A117" s="300" t="s">
        <v>553</v>
      </c>
      <c r="B117" s="301" t="s">
        <v>548</v>
      </c>
      <c r="C117" s="299" t="s">
        <v>549</v>
      </c>
      <c r="D117" s="298">
        <v>0.44</v>
      </c>
      <c r="E117" s="292"/>
      <c r="F117" s="183"/>
      <c r="G117" s="289"/>
      <c r="H117" s="72"/>
      <c r="I117" s="289"/>
      <c r="J117" s="72"/>
      <c r="K117" s="289"/>
      <c r="L117" s="72"/>
      <c r="M117" s="289"/>
      <c r="N117" s="72"/>
      <c r="O117" s="72"/>
    </row>
    <row r="118" spans="1:15" s="138" customFormat="1" ht="25.5" x14ac:dyDescent="0.2">
      <c r="A118" s="300" t="s">
        <v>554</v>
      </c>
      <c r="B118" s="301" t="s">
        <v>557</v>
      </c>
      <c r="C118" s="299" t="s">
        <v>549</v>
      </c>
      <c r="D118" s="298">
        <v>1.45</v>
      </c>
      <c r="E118" s="292"/>
      <c r="F118" s="183"/>
      <c r="G118" s="289"/>
      <c r="H118" s="72"/>
      <c r="I118" s="289"/>
      <c r="J118" s="72"/>
      <c r="K118" s="289"/>
      <c r="L118" s="72"/>
      <c r="M118" s="289"/>
      <c r="N118" s="72"/>
      <c r="O118" s="72"/>
    </row>
    <row r="119" spans="1:15" s="138" customFormat="1" x14ac:dyDescent="0.2">
      <c r="A119" s="300" t="s">
        <v>555</v>
      </c>
      <c r="B119" s="301" t="s">
        <v>550</v>
      </c>
      <c r="C119" s="302" t="s">
        <v>551</v>
      </c>
      <c r="D119" s="298">
        <v>150.9</v>
      </c>
      <c r="E119" s="292"/>
      <c r="F119" s="183"/>
      <c r="G119" s="289"/>
      <c r="H119" s="72"/>
      <c r="I119" s="289"/>
      <c r="J119" s="72"/>
      <c r="K119" s="289"/>
      <c r="L119" s="72"/>
      <c r="M119" s="289"/>
      <c r="N119" s="72"/>
      <c r="O119" s="72"/>
    </row>
    <row r="120" spans="1:15" s="138" customFormat="1" ht="27.75" customHeight="1" x14ac:dyDescent="0.2">
      <c r="A120" s="300" t="s">
        <v>556</v>
      </c>
      <c r="B120" s="301" t="s">
        <v>558</v>
      </c>
      <c r="C120" s="302" t="s">
        <v>147</v>
      </c>
      <c r="D120" s="298">
        <v>4</v>
      </c>
      <c r="E120" s="292"/>
      <c r="F120" s="183"/>
      <c r="G120" s="289"/>
      <c r="H120" s="72"/>
      <c r="I120" s="289"/>
      <c r="J120" s="72"/>
      <c r="K120" s="289"/>
      <c r="L120" s="72"/>
      <c r="M120" s="289"/>
      <c r="N120" s="72"/>
      <c r="O120" s="72"/>
    </row>
    <row r="121" spans="1:15" s="126" customFormat="1" ht="25.5" x14ac:dyDescent="0.2">
      <c r="A121" s="119" t="s">
        <v>337</v>
      </c>
      <c r="B121" s="176" t="s">
        <v>385</v>
      </c>
      <c r="C121" s="149" t="s">
        <v>147</v>
      </c>
      <c r="D121" s="165">
        <v>1</v>
      </c>
      <c r="E121" s="180"/>
      <c r="F121" s="181"/>
      <c r="G121" s="182"/>
      <c r="H121" s="183"/>
      <c r="I121" s="182"/>
      <c r="J121" s="183"/>
      <c r="K121" s="182"/>
      <c r="L121" s="183"/>
      <c r="M121" s="182"/>
      <c r="N121" s="183"/>
      <c r="O121" s="181"/>
    </row>
    <row r="122" spans="1:15" ht="14.25" x14ac:dyDescent="0.2">
      <c r="A122" s="147" t="s">
        <v>564</v>
      </c>
      <c r="B122" s="148" t="s">
        <v>559</v>
      </c>
      <c r="C122" s="149" t="s">
        <v>110</v>
      </c>
      <c r="D122" s="150">
        <v>0.6</v>
      </c>
      <c r="E122" s="291"/>
      <c r="F122" s="87"/>
      <c r="G122" s="289"/>
      <c r="H122" s="72"/>
      <c r="I122" s="289"/>
      <c r="J122" s="72"/>
      <c r="K122" s="289"/>
      <c r="L122" s="72"/>
      <c r="M122" s="72"/>
      <c r="N122" s="72"/>
      <c r="O122" s="72"/>
    </row>
    <row r="123" spans="1:15" s="89" customFormat="1" ht="21" customHeight="1" x14ac:dyDescent="0.2">
      <c r="A123" s="147" t="s">
        <v>565</v>
      </c>
      <c r="B123" s="303" t="s">
        <v>562</v>
      </c>
      <c r="C123" s="304" t="s">
        <v>561</v>
      </c>
      <c r="D123" s="305">
        <v>0.1</v>
      </c>
      <c r="E123" s="86"/>
      <c r="F123" s="72"/>
      <c r="G123" s="289"/>
      <c r="H123" s="87"/>
      <c r="I123" s="88"/>
      <c r="J123" s="87"/>
      <c r="K123" s="289"/>
      <c r="L123" s="72"/>
      <c r="M123" s="72"/>
      <c r="N123" s="72"/>
      <c r="O123" s="72"/>
    </row>
    <row r="124" spans="1:15" s="138" customFormat="1" ht="22.5" customHeight="1" x14ac:dyDescent="0.2">
      <c r="A124" s="147" t="s">
        <v>566</v>
      </c>
      <c r="B124" s="301" t="s">
        <v>563</v>
      </c>
      <c r="C124" s="299" t="s">
        <v>549</v>
      </c>
      <c r="D124" s="298">
        <v>0.3</v>
      </c>
      <c r="E124" s="292"/>
      <c r="F124" s="183"/>
      <c r="G124" s="289"/>
      <c r="H124" s="72"/>
      <c r="I124" s="289"/>
      <c r="J124" s="72"/>
      <c r="K124" s="289"/>
      <c r="L124" s="72"/>
      <c r="M124" s="72"/>
      <c r="N124" s="72"/>
      <c r="O124" s="72"/>
    </row>
    <row r="125" spans="1:15" s="138" customFormat="1" ht="20.25" customHeight="1" x14ac:dyDescent="0.2">
      <c r="A125" s="147" t="s">
        <v>568</v>
      </c>
      <c r="B125" s="301" t="s">
        <v>550</v>
      </c>
      <c r="C125" s="302" t="s">
        <v>551</v>
      </c>
      <c r="D125" s="298">
        <v>15.3</v>
      </c>
      <c r="E125" s="292"/>
      <c r="F125" s="183"/>
      <c r="G125" s="289"/>
      <c r="H125" s="72"/>
      <c r="I125" s="289"/>
      <c r="J125" s="72"/>
      <c r="K125" s="289"/>
      <c r="L125" s="72"/>
      <c r="M125" s="72"/>
      <c r="N125" s="72"/>
      <c r="O125" s="72"/>
    </row>
    <row r="126" spans="1:15" s="138" customFormat="1" ht="21" customHeight="1" x14ac:dyDescent="0.2">
      <c r="A126" s="147" t="s">
        <v>569</v>
      </c>
      <c r="B126" s="301" t="s">
        <v>567</v>
      </c>
      <c r="C126" s="302" t="s">
        <v>551</v>
      </c>
      <c r="D126" s="298">
        <v>73.78</v>
      </c>
      <c r="E126" s="292"/>
      <c r="F126" s="183"/>
      <c r="G126" s="289"/>
      <c r="H126" s="72"/>
      <c r="I126" s="289"/>
      <c r="J126" s="72"/>
      <c r="K126" s="289"/>
      <c r="L126" s="72"/>
      <c r="M126" s="289"/>
      <c r="N126" s="72"/>
      <c r="O126" s="72"/>
    </row>
    <row r="127" spans="1:15" s="138" customFormat="1" ht="30.75" customHeight="1" x14ac:dyDescent="0.2">
      <c r="A127" s="147" t="s">
        <v>571</v>
      </c>
      <c r="B127" s="301" t="s">
        <v>570</v>
      </c>
      <c r="C127" s="149" t="s">
        <v>113</v>
      </c>
      <c r="D127" s="298">
        <v>3</v>
      </c>
      <c r="E127" s="292"/>
      <c r="F127" s="183"/>
      <c r="G127" s="289"/>
      <c r="H127" s="72"/>
      <c r="I127" s="289"/>
      <c r="J127" s="72"/>
      <c r="K127" s="289"/>
      <c r="L127" s="72"/>
      <c r="M127" s="289"/>
      <c r="N127" s="72"/>
      <c r="O127" s="72"/>
    </row>
    <row r="128" spans="1:15" s="126" customFormat="1" ht="78" customHeight="1" x14ac:dyDescent="0.2">
      <c r="A128" s="119" t="s">
        <v>338</v>
      </c>
      <c r="B128" s="176" t="s">
        <v>448</v>
      </c>
      <c r="C128" s="177" t="s">
        <v>26</v>
      </c>
      <c r="D128" s="178">
        <v>1</v>
      </c>
      <c r="E128" s="297"/>
      <c r="F128" s="293"/>
      <c r="G128" s="88"/>
      <c r="H128" s="87"/>
      <c r="I128" s="293"/>
      <c r="J128" s="87"/>
      <c r="K128" s="289"/>
      <c r="L128" s="72"/>
      <c r="M128" s="72"/>
      <c r="N128" s="72"/>
      <c r="O128" s="72"/>
    </row>
    <row r="129" spans="1:15" s="126" customFormat="1" ht="52.5" customHeight="1" x14ac:dyDescent="0.2">
      <c r="A129" s="119" t="s">
        <v>339</v>
      </c>
      <c r="B129" s="155" t="s">
        <v>166</v>
      </c>
      <c r="C129" s="166" t="s">
        <v>26</v>
      </c>
      <c r="D129" s="165">
        <v>1</v>
      </c>
      <c r="E129" s="86"/>
      <c r="F129" s="293"/>
      <c r="G129" s="88"/>
      <c r="H129" s="87"/>
      <c r="I129" s="293"/>
      <c r="J129" s="87"/>
      <c r="K129" s="289"/>
      <c r="L129" s="72"/>
      <c r="M129" s="72"/>
      <c r="N129" s="72"/>
      <c r="O129" s="72"/>
    </row>
    <row r="130" spans="1:15" s="71" customFormat="1" x14ac:dyDescent="0.2">
      <c r="A130" s="64"/>
      <c r="B130" s="65"/>
      <c r="C130" s="66"/>
      <c r="D130" s="67"/>
      <c r="E130" s="68"/>
      <c r="F130" s="69"/>
      <c r="G130" s="70"/>
      <c r="H130" s="69"/>
      <c r="I130" s="70"/>
      <c r="J130" s="69"/>
      <c r="K130" s="70"/>
      <c r="L130" s="69"/>
      <c r="M130" s="70"/>
      <c r="N130" s="69"/>
      <c r="O130" s="69"/>
    </row>
    <row r="131" spans="1:15" s="42" customFormat="1" x14ac:dyDescent="0.2">
      <c r="A131" s="43"/>
      <c r="B131" s="23" t="s">
        <v>0</v>
      </c>
      <c r="C131" s="44"/>
      <c r="D131" s="43"/>
      <c r="E131" s="45"/>
      <c r="F131" s="46"/>
      <c r="G131" s="48"/>
      <c r="H131" s="47"/>
      <c r="I131" s="48"/>
      <c r="J131" s="47"/>
      <c r="K131" s="48"/>
      <c r="L131" s="47"/>
      <c r="M131" s="48"/>
      <c r="N131" s="47"/>
      <c r="O131" s="73"/>
    </row>
    <row r="132" spans="1:15" x14ac:dyDescent="0.2">
      <c r="J132" s="15" t="s">
        <v>723</v>
      </c>
      <c r="K132" s="14"/>
      <c r="L132" s="14"/>
      <c r="M132" s="14"/>
      <c r="N132" s="14"/>
      <c r="O132" s="49"/>
    </row>
    <row r="133" spans="1:15" x14ac:dyDescent="0.2">
      <c r="J133" s="15" t="s">
        <v>19</v>
      </c>
      <c r="K133" s="50"/>
      <c r="L133" s="50"/>
      <c r="M133" s="50"/>
      <c r="N133" s="50"/>
      <c r="O133" s="51"/>
    </row>
    <row r="134" spans="1:15" x14ac:dyDescent="0.2">
      <c r="J134" s="15"/>
      <c r="K134" s="74"/>
      <c r="L134" s="74"/>
      <c r="M134" s="74"/>
      <c r="N134" s="74"/>
      <c r="O134" s="75"/>
    </row>
    <row r="135" spans="1:15" x14ac:dyDescent="0.2">
      <c r="B135" s="52" t="s">
        <v>24</v>
      </c>
      <c r="E135" s="53"/>
    </row>
    <row r="136" spans="1:15" x14ac:dyDescent="0.2">
      <c r="E136" s="53" t="s">
        <v>724</v>
      </c>
    </row>
    <row r="137" spans="1:15" x14ac:dyDescent="0.2">
      <c r="B137" s="52" t="s">
        <v>25</v>
      </c>
      <c r="E137" s="53"/>
    </row>
    <row r="138" spans="1:15" x14ac:dyDescent="0.2">
      <c r="E13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1-16&amp;"Arial,Bold"&amp;USADZĪVES KANALIZĀCIJA K1, KSS-MEŽA UN KANALIZĀCIJAS SPIEDVADS K1S MEŽA IELĀ.</oddHead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22"/>
  <sheetViews>
    <sheetView tabSelected="1" workbookViewId="0">
      <selection activeCell="C23" sqref="C23"/>
    </sheetView>
  </sheetViews>
  <sheetFormatPr defaultColWidth="9.140625" defaultRowHeight="12.75" x14ac:dyDescent="0.2"/>
  <cols>
    <col min="1" max="1" width="4.140625" style="3" customWidth="1"/>
    <col min="2" max="2" width="14.85546875" style="3" customWidth="1"/>
    <col min="3" max="3" width="47.42578125" style="1" customWidth="1"/>
    <col min="4" max="4" width="18" style="2" customWidth="1"/>
    <col min="5" max="16384" width="9.140625" style="6"/>
  </cols>
  <sheetData>
    <row r="1" spans="1:8" x14ac:dyDescent="0.2">
      <c r="A1" s="703" t="s">
        <v>647</v>
      </c>
      <c r="B1" s="703"/>
      <c r="C1" s="703"/>
      <c r="D1" s="703"/>
    </row>
    <row r="2" spans="1:8" x14ac:dyDescent="0.2">
      <c r="C2" s="77"/>
    </row>
    <row r="3" spans="1:8" ht="15" x14ac:dyDescent="0.2">
      <c r="A3" s="10" t="s">
        <v>1</v>
      </c>
      <c r="B3" s="10"/>
      <c r="C3" s="78" t="s">
        <v>644</v>
      </c>
    </row>
    <row r="4" spans="1:8" ht="15" x14ac:dyDescent="0.2">
      <c r="A4" s="10"/>
      <c r="B4" s="10"/>
      <c r="C4" s="78" t="s">
        <v>645</v>
      </c>
    </row>
    <row r="5" spans="1:8" ht="15" x14ac:dyDescent="0.2">
      <c r="A5" s="10" t="s">
        <v>20</v>
      </c>
      <c r="B5" s="10"/>
      <c r="C5" s="78" t="s">
        <v>49</v>
      </c>
    </row>
    <row r="6" spans="1:8" ht="14.25" x14ac:dyDescent="0.2">
      <c r="A6" s="10" t="s">
        <v>4</v>
      </c>
      <c r="B6" s="10"/>
      <c r="C6" s="79" t="s">
        <v>50</v>
      </c>
    </row>
    <row r="7" spans="1:8" ht="14.25" x14ac:dyDescent="0.2">
      <c r="A7" s="10" t="s">
        <v>51</v>
      </c>
      <c r="B7" s="10"/>
      <c r="C7" s="77"/>
    </row>
    <row r="9" spans="1:8" ht="20.25" customHeight="1" x14ac:dyDescent="0.2">
      <c r="A9" s="704" t="s">
        <v>5</v>
      </c>
      <c r="B9" s="710" t="s">
        <v>21</v>
      </c>
      <c r="C9" s="708" t="s">
        <v>22</v>
      </c>
      <c r="D9" s="706" t="s">
        <v>29</v>
      </c>
      <c r="E9" s="9"/>
    </row>
    <row r="10" spans="1:8" ht="56.25" customHeight="1" x14ac:dyDescent="0.2">
      <c r="A10" s="705"/>
      <c r="B10" s="711"/>
      <c r="C10" s="709"/>
      <c r="D10" s="707"/>
    </row>
    <row r="11" spans="1:8" x14ac:dyDescent="0.2">
      <c r="A11" s="11"/>
      <c r="B11" s="11"/>
      <c r="C11" s="12"/>
      <c r="D11" s="13"/>
    </row>
    <row r="12" spans="1:8" x14ac:dyDescent="0.2">
      <c r="A12" s="16">
        <v>1</v>
      </c>
      <c r="B12" s="18">
        <v>1</v>
      </c>
      <c r="C12" s="94" t="s">
        <v>646</v>
      </c>
      <c r="D12" s="104"/>
      <c r="E12" s="96"/>
      <c r="F12" s="96"/>
      <c r="G12" s="96"/>
      <c r="H12" s="96"/>
    </row>
    <row r="13" spans="1:8" x14ac:dyDescent="0.2">
      <c r="A13" s="19"/>
      <c r="B13" s="20"/>
      <c r="C13" s="21"/>
      <c r="D13" s="105"/>
      <c r="E13" s="96"/>
      <c r="F13" s="96"/>
      <c r="G13" s="96"/>
      <c r="H13" s="96"/>
    </row>
    <row r="14" spans="1:8" x14ac:dyDescent="0.2">
      <c r="A14" s="54"/>
      <c r="B14" s="54"/>
      <c r="C14" s="22" t="s">
        <v>0</v>
      </c>
      <c r="D14" s="101"/>
      <c r="E14" s="96"/>
      <c r="F14" s="96"/>
      <c r="G14" s="96"/>
      <c r="H14" s="96"/>
    </row>
    <row r="15" spans="1:8" x14ac:dyDescent="0.2">
      <c r="A15" s="54"/>
      <c r="B15" s="54"/>
      <c r="C15" s="22" t="s">
        <v>28</v>
      </c>
      <c r="D15" s="106"/>
      <c r="E15" s="96"/>
      <c r="F15" s="96"/>
      <c r="G15" s="96"/>
      <c r="H15" s="96"/>
    </row>
    <row r="16" spans="1:8" s="82" customFormat="1" ht="15" x14ac:dyDescent="0.2">
      <c r="A16" s="80"/>
      <c r="B16" s="80"/>
      <c r="C16" s="81" t="s">
        <v>23</v>
      </c>
      <c r="D16" s="107"/>
      <c r="E16" s="108"/>
      <c r="F16" s="108"/>
      <c r="G16" s="108"/>
      <c r="H16" s="108"/>
    </row>
    <row r="17" spans="1:4" x14ac:dyDescent="0.2">
      <c r="A17" s="54"/>
      <c r="B17" s="54"/>
      <c r="C17" s="83"/>
      <c r="D17" s="84"/>
    </row>
    <row r="20" spans="1:4" x14ac:dyDescent="0.2">
      <c r="B20" s="53" t="s">
        <v>24</v>
      </c>
      <c r="D20" s="53"/>
    </row>
    <row r="21" spans="1:4" x14ac:dyDescent="0.2">
      <c r="B21" s="53"/>
      <c r="D21" s="53"/>
    </row>
    <row r="22" spans="1:4" x14ac:dyDescent="0.2">
      <c r="B22" s="53"/>
    </row>
  </sheetData>
  <mergeCells count="5">
    <mergeCell ref="A1:D1"/>
    <mergeCell ref="A9:A10"/>
    <mergeCell ref="D9:D10"/>
    <mergeCell ref="C9:C10"/>
    <mergeCell ref="B9:B10"/>
  </mergeCells>
  <phoneticPr fontId="1" type="noConversion"/>
  <pageMargins left="0.74803149606299213" right="0.74803149606299213" top="1.7322834645669292" bottom="0.98425196850393704" header="0.51181102362204722" footer="0.51181102362204722"/>
  <pageSetup paperSize="9" orientation="portrait" horizontalDpi="4294967292" verticalDpi="360" r:id="rId1"/>
  <headerFooter alignWithMargins="0">
    <oddHeader>&amp;RAPSTIPRINU_______________________&amp;8(Pasūtītāja paraksts un tā atšifrējums)Z.V.________.gada____._____________</oddHeader>
    <oddFooter>&amp;C&amp;8&amp;P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63"/>
  <sheetViews>
    <sheetView topLeftCell="A50" workbookViewId="0">
      <selection activeCell="E63" sqref="E63"/>
    </sheetView>
  </sheetViews>
  <sheetFormatPr defaultColWidth="9.140625" defaultRowHeight="12.75" x14ac:dyDescent="0.2"/>
  <cols>
    <col min="1" max="1" width="7" style="3" customWidth="1"/>
    <col min="2" max="2" width="39.8554687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D39</f>
        <v>167.09</v>
      </c>
      <c r="E11" s="86"/>
      <c r="F11" s="87"/>
      <c r="G11" s="289"/>
      <c r="H11" s="87"/>
      <c r="I11" s="88"/>
      <c r="J11" s="87"/>
      <c r="K11" s="289"/>
      <c r="L11" s="72"/>
      <c r="M11" s="72"/>
      <c r="N11" s="72"/>
      <c r="O11" s="72"/>
      <c r="Q11" s="307"/>
    </row>
    <row r="12" spans="1:17" s="89" customFormat="1" ht="25.5" x14ac:dyDescent="0.2">
      <c r="A12" s="152" t="s">
        <v>168</v>
      </c>
      <c r="B12" s="148" t="s">
        <v>109</v>
      </c>
      <c r="C12" s="149" t="s">
        <v>110</v>
      </c>
      <c r="D12" s="150">
        <v>509.62449999999995</v>
      </c>
      <c r="E12" s="531"/>
      <c r="F12" s="529"/>
      <c r="G12" s="530"/>
      <c r="H12" s="528"/>
      <c r="I12" s="530"/>
      <c r="J12" s="527"/>
      <c r="K12" s="530"/>
      <c r="L12" s="527"/>
      <c r="M12" s="527"/>
      <c r="N12" s="527"/>
      <c r="O12" s="72"/>
    </row>
    <row r="13" spans="1:17" s="89" customFormat="1" ht="63.75" x14ac:dyDescent="0.2">
      <c r="A13" s="152" t="s">
        <v>169</v>
      </c>
      <c r="B13" s="148" t="s">
        <v>111</v>
      </c>
      <c r="C13" s="149" t="s">
        <v>110</v>
      </c>
      <c r="D13" s="150">
        <v>263.40852894736838</v>
      </c>
      <c r="E13" s="532"/>
      <c r="F13" s="529"/>
      <c r="G13" s="530"/>
      <c r="H13" s="527"/>
      <c r="I13" s="530"/>
      <c r="J13" s="527"/>
      <c r="K13" s="530"/>
      <c r="L13" s="527"/>
      <c r="M13" s="527"/>
      <c r="N13" s="527"/>
      <c r="O13" s="72"/>
    </row>
    <row r="14" spans="1:17" s="89" customFormat="1" ht="38.25" x14ac:dyDescent="0.2">
      <c r="A14" s="152" t="s">
        <v>170</v>
      </c>
      <c r="B14" s="148" t="s">
        <v>112</v>
      </c>
      <c r="C14" s="149" t="s">
        <v>113</v>
      </c>
      <c r="D14" s="150">
        <v>29.25</v>
      </c>
      <c r="E14" s="86"/>
      <c r="F14" s="87"/>
      <c r="G14" s="289"/>
      <c r="H14" s="87"/>
      <c r="I14" s="88"/>
      <c r="J14" s="72"/>
      <c r="K14" s="289"/>
      <c r="L14" s="72"/>
      <c r="M14" s="72"/>
      <c r="N14" s="72"/>
      <c r="O14" s="72"/>
    </row>
    <row r="15" spans="1:17" s="89" customFormat="1" ht="63.75" x14ac:dyDescent="0.2">
      <c r="A15" s="152" t="s">
        <v>171</v>
      </c>
      <c r="B15" s="151" t="s">
        <v>114</v>
      </c>
      <c r="C15" s="149" t="s">
        <v>113</v>
      </c>
      <c r="D15" s="150">
        <v>29.25</v>
      </c>
      <c r="E15" s="86"/>
      <c r="F15" s="87"/>
      <c r="G15" s="289"/>
      <c r="H15" s="87"/>
      <c r="I15" s="88"/>
      <c r="J15" s="87"/>
      <c r="K15" s="289"/>
      <c r="L15" s="72"/>
      <c r="M15" s="72"/>
      <c r="N15" s="72"/>
      <c r="O15" s="72"/>
    </row>
    <row r="16" spans="1:17" s="89" customFormat="1" ht="25.5" x14ac:dyDescent="0.2">
      <c r="A16" s="152" t="s">
        <v>172</v>
      </c>
      <c r="B16" s="148" t="s">
        <v>115</v>
      </c>
      <c r="C16" s="149" t="s">
        <v>113</v>
      </c>
      <c r="D16" s="150">
        <v>326.71499999999997</v>
      </c>
      <c r="E16" s="86"/>
      <c r="F16" s="87"/>
      <c r="G16" s="289"/>
      <c r="H16" s="87"/>
      <c r="I16" s="88"/>
      <c r="J16" s="87"/>
      <c r="K16" s="289"/>
      <c r="L16" s="72"/>
      <c r="M16" s="72"/>
      <c r="N16" s="72"/>
      <c r="O16" s="72"/>
    </row>
    <row r="17" spans="1:17" s="89" customFormat="1" ht="38.25" x14ac:dyDescent="0.2">
      <c r="A17" s="152" t="s">
        <v>173</v>
      </c>
      <c r="B17" s="151" t="s">
        <v>116</v>
      </c>
      <c r="C17" s="149" t="s">
        <v>113</v>
      </c>
      <c r="D17" s="150">
        <v>326.71499999999997</v>
      </c>
      <c r="E17" s="292"/>
      <c r="F17" s="87"/>
      <c r="G17" s="289"/>
      <c r="H17" s="87"/>
      <c r="I17" s="289"/>
      <c r="J17" s="72"/>
      <c r="K17" s="289"/>
      <c r="L17" s="72"/>
      <c r="M17" s="72"/>
      <c r="N17" s="72"/>
      <c r="O17" s="72"/>
    </row>
    <row r="18" spans="1:17" s="89" customFormat="1" ht="14.25" x14ac:dyDescent="0.2">
      <c r="A18" s="152" t="s">
        <v>174</v>
      </c>
      <c r="B18" s="148" t="s">
        <v>117</v>
      </c>
      <c r="C18" s="149" t="s">
        <v>113</v>
      </c>
      <c r="D18" s="150">
        <v>139.75</v>
      </c>
      <c r="E18" s="292"/>
      <c r="F18" s="87"/>
      <c r="G18" s="289"/>
      <c r="H18" s="72"/>
      <c r="I18" s="289"/>
      <c r="J18" s="72"/>
      <c r="K18" s="289"/>
      <c r="L18" s="72"/>
      <c r="M18" s="72"/>
      <c r="N18" s="72"/>
      <c r="O18" s="72"/>
    </row>
    <row r="19" spans="1:17" s="89" customFormat="1" ht="38.25" x14ac:dyDescent="0.2">
      <c r="A19" s="152" t="s">
        <v>175</v>
      </c>
      <c r="B19" s="151" t="s">
        <v>574</v>
      </c>
      <c r="C19" s="149" t="s">
        <v>113</v>
      </c>
      <c r="D19" s="150">
        <v>139.75</v>
      </c>
      <c r="E19" s="86"/>
      <c r="F19" s="87"/>
      <c r="G19" s="289"/>
      <c r="H19" s="87"/>
      <c r="I19" s="88"/>
      <c r="J19" s="87"/>
      <c r="K19" s="289"/>
      <c r="L19" s="72"/>
      <c r="M19" s="72"/>
      <c r="N19" s="72"/>
      <c r="O19" s="72"/>
    </row>
    <row r="20" spans="1:17" ht="38.25" x14ac:dyDescent="0.2">
      <c r="A20" s="152" t="s">
        <v>176</v>
      </c>
      <c r="B20" s="148" t="s">
        <v>118</v>
      </c>
      <c r="C20" s="149" t="s">
        <v>108</v>
      </c>
      <c r="D20" s="153">
        <v>167.09</v>
      </c>
      <c r="E20" s="292"/>
      <c r="F20" s="87"/>
      <c r="G20" s="289"/>
      <c r="H20" s="72"/>
      <c r="I20" s="289"/>
      <c r="J20" s="72"/>
      <c r="K20" s="289"/>
      <c r="L20" s="72"/>
      <c r="M20" s="72"/>
      <c r="N20" s="72"/>
      <c r="O20" s="72"/>
    </row>
    <row r="21" spans="1:17" ht="25.5" x14ac:dyDescent="0.2">
      <c r="A21" s="152" t="s">
        <v>177</v>
      </c>
      <c r="B21" s="148" t="s">
        <v>119</v>
      </c>
      <c r="C21" s="149" t="s">
        <v>110</v>
      </c>
      <c r="D21" s="150">
        <v>37.59525</v>
      </c>
      <c r="E21" s="291"/>
      <c r="F21" s="87"/>
      <c r="G21" s="289"/>
      <c r="H21" s="72"/>
      <c r="I21" s="289"/>
      <c r="J21" s="72"/>
      <c r="K21" s="289"/>
      <c r="L21" s="72"/>
      <c r="M21" s="72"/>
      <c r="N21" s="72"/>
      <c r="O21" s="72"/>
    </row>
    <row r="22" spans="1:17" ht="14.25" x14ac:dyDescent="0.2">
      <c r="A22" s="152" t="s">
        <v>178</v>
      </c>
      <c r="B22" s="148" t="s">
        <v>120</v>
      </c>
      <c r="C22" s="149" t="s">
        <v>110</v>
      </c>
      <c r="D22" s="150">
        <v>75.1905</v>
      </c>
      <c r="E22" s="291"/>
      <c r="F22" s="87"/>
      <c r="G22" s="289"/>
      <c r="H22" s="72"/>
      <c r="I22" s="289"/>
      <c r="J22" s="72"/>
      <c r="K22" s="289"/>
      <c r="L22" s="72"/>
      <c r="M22" s="72"/>
      <c r="N22" s="72"/>
      <c r="O22" s="72"/>
    </row>
    <row r="23" spans="1:17" ht="51" x14ac:dyDescent="0.2">
      <c r="A23" s="152" t="s">
        <v>179</v>
      </c>
      <c r="B23" s="154" t="s">
        <v>121</v>
      </c>
      <c r="C23" s="149" t="s">
        <v>110</v>
      </c>
      <c r="D23" s="217">
        <v>1.7549999999999999</v>
      </c>
      <c r="E23" s="292"/>
      <c r="F23" s="72"/>
      <c r="G23" s="289"/>
      <c r="H23" s="72"/>
      <c r="I23" s="289"/>
      <c r="J23" s="72"/>
      <c r="K23" s="289"/>
      <c r="L23" s="72"/>
      <c r="M23" s="72"/>
      <c r="N23" s="72"/>
      <c r="O23" s="72"/>
    </row>
    <row r="24" spans="1:17" x14ac:dyDescent="0.2">
      <c r="A24" s="152" t="s">
        <v>180</v>
      </c>
      <c r="B24" s="154" t="s">
        <v>122</v>
      </c>
      <c r="C24" s="149" t="s">
        <v>108</v>
      </c>
      <c r="D24" s="150">
        <v>167.09</v>
      </c>
      <c r="E24" s="85"/>
      <c r="F24" s="87"/>
      <c r="G24" s="289"/>
      <c r="H24" s="87"/>
      <c r="I24" s="289"/>
      <c r="J24" s="72"/>
      <c r="K24" s="289"/>
      <c r="L24" s="72"/>
      <c r="M24" s="72"/>
      <c r="N24" s="72"/>
      <c r="O24" s="72"/>
    </row>
    <row r="25" spans="1:17" x14ac:dyDescent="0.2">
      <c r="A25" s="18"/>
      <c r="B25" s="156" t="s">
        <v>123</v>
      </c>
      <c r="C25" s="156"/>
      <c r="D25" s="157"/>
      <c r="E25" s="25"/>
      <c r="F25" s="31"/>
      <c r="G25" s="33"/>
      <c r="H25" s="35"/>
      <c r="I25" s="33"/>
      <c r="J25" s="35"/>
      <c r="K25" s="33"/>
      <c r="L25" s="35"/>
      <c r="M25" s="33"/>
      <c r="N25" s="35"/>
      <c r="O25" s="41"/>
    </row>
    <row r="26" spans="1:17" s="89" customFormat="1" ht="25.5" x14ac:dyDescent="0.2">
      <c r="A26" s="152" t="s">
        <v>181</v>
      </c>
      <c r="B26" s="155" t="s">
        <v>690</v>
      </c>
      <c r="C26" s="207" t="s">
        <v>108</v>
      </c>
      <c r="D26" s="216">
        <f>D40</f>
        <v>19.02</v>
      </c>
      <c r="E26" s="86"/>
      <c r="F26" s="87"/>
      <c r="G26" s="289"/>
      <c r="H26" s="87"/>
      <c r="I26" s="88"/>
      <c r="J26" s="87"/>
      <c r="K26" s="289"/>
      <c r="L26" s="72"/>
      <c r="M26" s="72"/>
      <c r="N26" s="72"/>
      <c r="O26" s="72"/>
      <c r="Q26" s="307"/>
    </row>
    <row r="27" spans="1:17" s="89" customFormat="1" ht="25.5" x14ac:dyDescent="0.2">
      <c r="A27" s="152" t="s">
        <v>182</v>
      </c>
      <c r="B27" s="155" t="s">
        <v>684</v>
      </c>
      <c r="C27" s="207" t="s">
        <v>108</v>
      </c>
      <c r="D27" s="216">
        <f>D41</f>
        <v>33.22</v>
      </c>
      <c r="E27" s="86"/>
      <c r="F27" s="87"/>
      <c r="G27" s="289"/>
      <c r="H27" s="87"/>
      <c r="I27" s="88"/>
      <c r="J27" s="87"/>
      <c r="K27" s="289"/>
      <c r="L27" s="72"/>
      <c r="M27" s="72"/>
      <c r="N27" s="72"/>
      <c r="O27" s="72"/>
      <c r="Q27" s="307"/>
    </row>
    <row r="28" spans="1:17" s="89" customFormat="1" ht="25.5" x14ac:dyDescent="0.2">
      <c r="A28" s="152" t="s">
        <v>183</v>
      </c>
      <c r="B28" s="155" t="s">
        <v>685</v>
      </c>
      <c r="C28" s="207" t="s">
        <v>108</v>
      </c>
      <c r="D28" s="216">
        <f>D42</f>
        <v>6.86</v>
      </c>
      <c r="E28" s="86"/>
      <c r="F28" s="87"/>
      <c r="G28" s="289"/>
      <c r="H28" s="87"/>
      <c r="I28" s="88"/>
      <c r="J28" s="87"/>
      <c r="K28" s="289"/>
      <c r="L28" s="72"/>
      <c r="M28" s="72"/>
      <c r="N28" s="72"/>
      <c r="O28" s="72"/>
      <c r="Q28" s="307"/>
    </row>
    <row r="29" spans="1:17" ht="25.5" x14ac:dyDescent="0.2">
      <c r="A29" s="152" t="s">
        <v>184</v>
      </c>
      <c r="B29" s="148" t="s">
        <v>109</v>
      </c>
      <c r="C29" s="149" t="s">
        <v>110</v>
      </c>
      <c r="D29" s="150">
        <v>159.31499999999997</v>
      </c>
      <c r="E29" s="537"/>
      <c r="F29" s="535"/>
      <c r="G29" s="536"/>
      <c r="H29" s="534"/>
      <c r="I29" s="536"/>
      <c r="J29" s="533"/>
      <c r="K29" s="536"/>
      <c r="L29" s="533"/>
      <c r="M29" s="533"/>
      <c r="N29" s="533"/>
      <c r="O29" s="72"/>
    </row>
    <row r="30" spans="1:17" ht="63.75" x14ac:dyDescent="0.2">
      <c r="A30" s="152" t="s">
        <v>185</v>
      </c>
      <c r="B30" s="148" t="s">
        <v>111</v>
      </c>
      <c r="C30" s="149" t="s">
        <v>110</v>
      </c>
      <c r="D30" s="150">
        <v>93.097499999999982</v>
      </c>
      <c r="E30" s="538"/>
      <c r="F30" s="535"/>
      <c r="G30" s="536"/>
      <c r="H30" s="533"/>
      <c r="I30" s="536"/>
      <c r="J30" s="533"/>
      <c r="K30" s="536"/>
      <c r="L30" s="533"/>
      <c r="M30" s="533"/>
      <c r="N30" s="533"/>
      <c r="O30" s="72"/>
    </row>
    <row r="31" spans="1:17" ht="25.5" x14ac:dyDescent="0.2">
      <c r="A31" s="152" t="s">
        <v>186</v>
      </c>
      <c r="B31" s="148" t="s">
        <v>124</v>
      </c>
      <c r="C31" s="149" t="s">
        <v>113</v>
      </c>
      <c r="D31" s="150">
        <v>37.5</v>
      </c>
      <c r="E31" s="86"/>
      <c r="F31" s="87"/>
      <c r="G31" s="289"/>
      <c r="H31" s="87"/>
      <c r="I31" s="88"/>
      <c r="J31" s="87"/>
      <c r="K31" s="289"/>
      <c r="L31" s="72"/>
      <c r="M31" s="72"/>
      <c r="N31" s="72"/>
      <c r="O31" s="72"/>
    </row>
    <row r="32" spans="1:17" ht="38.25" x14ac:dyDescent="0.2">
      <c r="A32" s="152" t="s">
        <v>187</v>
      </c>
      <c r="B32" s="151" t="s">
        <v>125</v>
      </c>
      <c r="C32" s="149" t="s">
        <v>113</v>
      </c>
      <c r="D32" s="150">
        <v>37.5</v>
      </c>
      <c r="E32" s="292"/>
      <c r="F32" s="87"/>
      <c r="G32" s="289"/>
      <c r="H32" s="87"/>
      <c r="I32" s="289"/>
      <c r="J32" s="72"/>
      <c r="K32" s="289"/>
      <c r="L32" s="72"/>
      <c r="M32" s="72"/>
      <c r="N32" s="72"/>
      <c r="O32" s="72"/>
    </row>
    <row r="33" spans="1:15" ht="25.5" x14ac:dyDescent="0.2">
      <c r="A33" s="152" t="s">
        <v>188</v>
      </c>
      <c r="B33" s="148" t="s">
        <v>126</v>
      </c>
      <c r="C33" s="149" t="s">
        <v>127</v>
      </c>
      <c r="D33" s="150">
        <v>39</v>
      </c>
      <c r="E33" s="292"/>
      <c r="F33" s="87"/>
      <c r="G33" s="289"/>
      <c r="H33" s="72"/>
      <c r="I33" s="289"/>
      <c r="J33" s="72"/>
      <c r="K33" s="289"/>
      <c r="L33" s="72"/>
      <c r="M33" s="72"/>
      <c r="N33" s="72"/>
      <c r="O33" s="72"/>
    </row>
    <row r="34" spans="1:15" ht="51" x14ac:dyDescent="0.2">
      <c r="A34" s="152" t="s">
        <v>189</v>
      </c>
      <c r="B34" s="151" t="s">
        <v>573</v>
      </c>
      <c r="C34" s="149" t="s">
        <v>113</v>
      </c>
      <c r="D34" s="150">
        <v>39</v>
      </c>
      <c r="E34" s="86"/>
      <c r="F34" s="87"/>
      <c r="G34" s="289"/>
      <c r="H34" s="87"/>
      <c r="I34" s="88"/>
      <c r="J34" s="87"/>
      <c r="K34" s="289"/>
      <c r="L34" s="72"/>
      <c r="M34" s="72"/>
      <c r="N34" s="72"/>
      <c r="O34" s="72"/>
    </row>
    <row r="35" spans="1:15" ht="38.25" x14ac:dyDescent="0.2">
      <c r="A35" s="152" t="s">
        <v>190</v>
      </c>
      <c r="B35" s="148" t="s">
        <v>118</v>
      </c>
      <c r="C35" s="149" t="s">
        <v>108</v>
      </c>
      <c r="D35" s="150">
        <v>40.08</v>
      </c>
      <c r="E35" s="292"/>
      <c r="F35" s="87"/>
      <c r="G35" s="289"/>
      <c r="H35" s="72"/>
      <c r="I35" s="289"/>
      <c r="J35" s="72"/>
      <c r="K35" s="289"/>
      <c r="L35" s="72"/>
      <c r="M35" s="72"/>
      <c r="N35" s="72"/>
      <c r="O35" s="72"/>
    </row>
    <row r="36" spans="1:15" ht="25.5" x14ac:dyDescent="0.2">
      <c r="A36" s="152" t="s">
        <v>191</v>
      </c>
      <c r="B36" s="148" t="s">
        <v>119</v>
      </c>
      <c r="C36" s="149" t="s">
        <v>110</v>
      </c>
      <c r="D36" s="150">
        <v>13.297499999999998</v>
      </c>
      <c r="E36" s="291"/>
      <c r="F36" s="87"/>
      <c r="G36" s="289"/>
      <c r="H36" s="72"/>
      <c r="I36" s="289"/>
      <c r="J36" s="72"/>
      <c r="K36" s="289"/>
      <c r="L36" s="72"/>
      <c r="M36" s="72"/>
      <c r="N36" s="72"/>
      <c r="O36" s="72"/>
    </row>
    <row r="37" spans="1:15" ht="14.25" x14ac:dyDescent="0.2">
      <c r="A37" s="152" t="s">
        <v>192</v>
      </c>
      <c r="B37" s="148" t="s">
        <v>120</v>
      </c>
      <c r="C37" s="149" t="s">
        <v>110</v>
      </c>
      <c r="D37" s="150">
        <v>26.594999999999995</v>
      </c>
      <c r="E37" s="291"/>
      <c r="F37" s="87"/>
      <c r="G37" s="289"/>
      <c r="H37" s="72"/>
      <c r="I37" s="289"/>
      <c r="J37" s="72"/>
      <c r="K37" s="289"/>
      <c r="L37" s="72"/>
      <c r="M37" s="72"/>
      <c r="N37" s="72"/>
      <c r="O37" s="72"/>
    </row>
    <row r="38" spans="1:15" s="192" customFormat="1" ht="25.5" x14ac:dyDescent="0.2">
      <c r="A38" s="184">
        <v>2</v>
      </c>
      <c r="B38" s="185" t="s">
        <v>128</v>
      </c>
      <c r="C38" s="186"/>
      <c r="D38" s="187"/>
      <c r="E38" s="188"/>
      <c r="F38" s="189"/>
      <c r="G38" s="190"/>
      <c r="H38" s="191"/>
      <c r="I38" s="190"/>
      <c r="J38" s="191"/>
      <c r="K38" s="190"/>
      <c r="L38" s="191"/>
      <c r="M38" s="190"/>
      <c r="N38" s="191"/>
      <c r="O38" s="189"/>
    </row>
    <row r="39" spans="1:15" s="116" customFormat="1" ht="51" x14ac:dyDescent="0.2">
      <c r="A39" s="258" t="s">
        <v>193</v>
      </c>
      <c r="B39" s="159" t="s">
        <v>262</v>
      </c>
      <c r="C39" s="160" t="s">
        <v>108</v>
      </c>
      <c r="D39" s="153">
        <v>167.09</v>
      </c>
      <c r="E39" s="292"/>
      <c r="F39" s="72"/>
      <c r="G39" s="289"/>
      <c r="H39" s="87"/>
      <c r="I39" s="289"/>
      <c r="J39" s="87"/>
      <c r="K39" s="289"/>
      <c r="L39" s="72"/>
      <c r="M39" s="72"/>
      <c r="N39" s="72"/>
      <c r="O39" s="72"/>
    </row>
    <row r="40" spans="1:15" s="116" customFormat="1" ht="51" x14ac:dyDescent="0.2">
      <c r="A40" s="258" t="s">
        <v>194</v>
      </c>
      <c r="B40" s="159" t="s">
        <v>268</v>
      </c>
      <c r="C40" s="160" t="s">
        <v>108</v>
      </c>
      <c r="D40" s="153">
        <v>19.02</v>
      </c>
      <c r="E40" s="292"/>
      <c r="F40" s="72"/>
      <c r="G40" s="289"/>
      <c r="H40" s="87"/>
      <c r="I40" s="289"/>
      <c r="J40" s="87"/>
      <c r="K40" s="289"/>
      <c r="L40" s="72"/>
      <c r="M40" s="72"/>
      <c r="N40" s="72"/>
      <c r="O40" s="72"/>
    </row>
    <row r="41" spans="1:15" s="116" customFormat="1" ht="51" x14ac:dyDescent="0.2">
      <c r="A41" s="258" t="s">
        <v>195</v>
      </c>
      <c r="B41" s="159" t="s">
        <v>269</v>
      </c>
      <c r="C41" s="160" t="s">
        <v>108</v>
      </c>
      <c r="D41" s="153">
        <v>33.22</v>
      </c>
      <c r="E41" s="292"/>
      <c r="F41" s="72"/>
      <c r="G41" s="289"/>
      <c r="H41" s="87"/>
      <c r="I41" s="289"/>
      <c r="J41" s="87"/>
      <c r="K41" s="289"/>
      <c r="L41" s="72"/>
      <c r="M41" s="72"/>
      <c r="N41" s="72"/>
      <c r="O41" s="72"/>
    </row>
    <row r="42" spans="1:15" s="116" customFormat="1" ht="51" x14ac:dyDescent="0.2">
      <c r="A42" s="258" t="s">
        <v>196</v>
      </c>
      <c r="B42" s="159" t="s">
        <v>342</v>
      </c>
      <c r="C42" s="160" t="s">
        <v>108</v>
      </c>
      <c r="D42" s="153">
        <v>6.86</v>
      </c>
      <c r="E42" s="292"/>
      <c r="F42" s="72"/>
      <c r="G42" s="289"/>
      <c r="H42" s="87"/>
      <c r="I42" s="289"/>
      <c r="J42" s="87"/>
      <c r="K42" s="289"/>
      <c r="L42" s="72"/>
      <c r="M42" s="72"/>
      <c r="N42" s="72"/>
      <c r="O42" s="72"/>
    </row>
    <row r="43" spans="1:15" s="116" customFormat="1" ht="38.25" x14ac:dyDescent="0.2">
      <c r="A43" s="258" t="s">
        <v>197</v>
      </c>
      <c r="B43" s="259" t="s">
        <v>141</v>
      </c>
      <c r="C43" s="260" t="s">
        <v>26</v>
      </c>
      <c r="D43" s="261">
        <v>8</v>
      </c>
      <c r="E43" s="292"/>
      <c r="F43" s="72"/>
      <c r="G43" s="289"/>
      <c r="H43" s="87"/>
      <c r="I43" s="289"/>
      <c r="J43" s="87"/>
      <c r="K43" s="289"/>
      <c r="L43" s="72"/>
      <c r="M43" s="72"/>
      <c r="N43" s="72"/>
      <c r="O43" s="72"/>
    </row>
    <row r="44" spans="1:15" s="116" customFormat="1" ht="25.5" x14ac:dyDescent="0.2">
      <c r="A44" s="258" t="s">
        <v>198</v>
      </c>
      <c r="B44" s="164" t="s">
        <v>220</v>
      </c>
      <c r="C44" s="160" t="s">
        <v>147</v>
      </c>
      <c r="D44" s="200">
        <v>1</v>
      </c>
      <c r="E44" s="292"/>
      <c r="F44" s="72"/>
      <c r="G44" s="289"/>
      <c r="H44" s="87"/>
      <c r="I44" s="289"/>
      <c r="J44" s="87"/>
      <c r="K44" s="289"/>
      <c r="L44" s="72"/>
      <c r="M44" s="72"/>
      <c r="N44" s="72"/>
      <c r="O44" s="72"/>
    </row>
    <row r="45" spans="1:15" s="116" customFormat="1" ht="25.5" x14ac:dyDescent="0.2">
      <c r="A45" s="258" t="s">
        <v>199</v>
      </c>
      <c r="B45" s="164" t="s">
        <v>222</v>
      </c>
      <c r="C45" s="160" t="s">
        <v>147</v>
      </c>
      <c r="D45" s="201">
        <v>10</v>
      </c>
      <c r="E45" s="292"/>
      <c r="F45" s="72"/>
      <c r="G45" s="289"/>
      <c r="H45" s="87"/>
      <c r="I45" s="289"/>
      <c r="J45" s="87"/>
      <c r="K45" s="289"/>
      <c r="L45" s="72"/>
      <c r="M45" s="72"/>
      <c r="N45" s="72"/>
      <c r="O45" s="72"/>
    </row>
    <row r="46" spans="1:15" s="116" customFormat="1" x14ac:dyDescent="0.2">
      <c r="A46" s="258" t="s">
        <v>200</v>
      </c>
      <c r="B46" s="262" t="s">
        <v>146</v>
      </c>
      <c r="C46" s="263" t="s">
        <v>147</v>
      </c>
      <c r="D46" s="255">
        <v>8</v>
      </c>
      <c r="E46" s="292"/>
      <c r="F46" s="183"/>
      <c r="G46" s="289"/>
      <c r="H46" s="72"/>
      <c r="I46" s="289"/>
      <c r="J46" s="87"/>
      <c r="K46" s="289"/>
      <c r="L46" s="72"/>
      <c r="M46" s="72"/>
      <c r="N46" s="72"/>
      <c r="O46" s="72"/>
    </row>
    <row r="47" spans="1:15" s="116" customFormat="1" ht="25.5" x14ac:dyDescent="0.2">
      <c r="A47" s="258" t="s">
        <v>201</v>
      </c>
      <c r="B47" s="155" t="s">
        <v>148</v>
      </c>
      <c r="C47" s="166" t="s">
        <v>147</v>
      </c>
      <c r="D47" s="163">
        <v>10</v>
      </c>
      <c r="E47" s="292"/>
      <c r="F47" s="183"/>
      <c r="G47" s="289"/>
      <c r="H47" s="72"/>
      <c r="I47" s="289"/>
      <c r="J47" s="87"/>
      <c r="K47" s="289"/>
      <c r="L47" s="72"/>
      <c r="M47" s="72"/>
      <c r="N47" s="72"/>
      <c r="O47" s="72"/>
    </row>
    <row r="48" spans="1:15" s="116" customFormat="1" x14ac:dyDescent="0.2">
      <c r="A48" s="258" t="s">
        <v>202</v>
      </c>
      <c r="B48" s="155" t="s">
        <v>149</v>
      </c>
      <c r="C48" s="166" t="s">
        <v>147</v>
      </c>
      <c r="D48" s="163">
        <v>10</v>
      </c>
      <c r="E48" s="86"/>
      <c r="F48" s="183"/>
      <c r="G48" s="289"/>
      <c r="H48" s="87"/>
      <c r="I48" s="88"/>
      <c r="J48" s="87"/>
      <c r="K48" s="289"/>
      <c r="L48" s="72"/>
      <c r="M48" s="72"/>
      <c r="N48" s="72"/>
      <c r="O48" s="72"/>
    </row>
    <row r="49" spans="1:15" s="116" customFormat="1" x14ac:dyDescent="0.2">
      <c r="A49" s="258" t="s">
        <v>203</v>
      </c>
      <c r="B49" s="167" t="s">
        <v>150</v>
      </c>
      <c r="C49" s="166" t="s">
        <v>108</v>
      </c>
      <c r="D49" s="153">
        <v>226.19000000000003</v>
      </c>
      <c r="E49" s="292"/>
      <c r="F49" s="183"/>
      <c r="G49" s="289"/>
      <c r="H49" s="87"/>
      <c r="I49" s="289"/>
      <c r="J49" s="87"/>
      <c r="K49" s="289"/>
      <c r="L49" s="72"/>
      <c r="M49" s="72"/>
      <c r="N49" s="72"/>
      <c r="O49" s="72"/>
    </row>
    <row r="50" spans="1:15" s="116" customFormat="1" x14ac:dyDescent="0.2">
      <c r="A50" s="258" t="s">
        <v>204</v>
      </c>
      <c r="B50" s="155" t="s">
        <v>151</v>
      </c>
      <c r="C50" s="166" t="s">
        <v>108</v>
      </c>
      <c r="D50" s="153">
        <v>167.09</v>
      </c>
      <c r="E50" s="291"/>
      <c r="F50" s="183"/>
      <c r="G50" s="289"/>
      <c r="H50" s="87"/>
      <c r="I50" s="289"/>
      <c r="J50" s="87"/>
      <c r="K50" s="289"/>
      <c r="L50" s="72"/>
      <c r="M50" s="72"/>
      <c r="N50" s="72"/>
      <c r="O50" s="72"/>
    </row>
    <row r="51" spans="1:15" s="116" customFormat="1" x14ac:dyDescent="0.2">
      <c r="A51" s="258" t="s">
        <v>205</v>
      </c>
      <c r="B51" s="155" t="s">
        <v>152</v>
      </c>
      <c r="C51" s="166" t="s">
        <v>108</v>
      </c>
      <c r="D51" s="153">
        <v>167.09</v>
      </c>
      <c r="E51" s="292"/>
      <c r="F51" s="183"/>
      <c r="G51" s="289"/>
      <c r="H51" s="87"/>
      <c r="I51" s="289"/>
      <c r="J51" s="87"/>
      <c r="K51" s="289"/>
      <c r="L51" s="72"/>
      <c r="M51" s="72"/>
      <c r="N51" s="72"/>
      <c r="O51" s="72"/>
    </row>
    <row r="52" spans="1:15" s="116" customFormat="1" ht="76.5" x14ac:dyDescent="0.2">
      <c r="A52" s="258" t="s">
        <v>206</v>
      </c>
      <c r="B52" s="155" t="s">
        <v>670</v>
      </c>
      <c r="C52" s="166" t="s">
        <v>147</v>
      </c>
      <c r="D52" s="163">
        <v>8</v>
      </c>
      <c r="E52" s="292"/>
      <c r="F52" s="183"/>
      <c r="G52" s="289"/>
      <c r="H52" s="72"/>
      <c r="I52" s="289"/>
      <c r="J52" s="87"/>
      <c r="K52" s="289"/>
      <c r="L52" s="72"/>
      <c r="M52" s="72"/>
      <c r="N52" s="72"/>
      <c r="O52" s="72"/>
    </row>
    <row r="53" spans="1:15" s="116" customFormat="1" ht="51" x14ac:dyDescent="0.2">
      <c r="A53" s="258" t="s">
        <v>207</v>
      </c>
      <c r="B53" s="155" t="s">
        <v>153</v>
      </c>
      <c r="C53" s="166" t="s">
        <v>147</v>
      </c>
      <c r="D53" s="163">
        <v>9</v>
      </c>
      <c r="E53" s="292"/>
      <c r="F53" s="183"/>
      <c r="G53" s="289"/>
      <c r="H53" s="72"/>
      <c r="I53" s="289"/>
      <c r="J53" s="87"/>
      <c r="K53" s="289"/>
      <c r="L53" s="72"/>
      <c r="M53" s="72"/>
      <c r="N53" s="72"/>
      <c r="O53" s="72"/>
    </row>
    <row r="54" spans="1:15" s="116" customFormat="1" ht="38.25" x14ac:dyDescent="0.2">
      <c r="A54" s="258" t="s">
        <v>208</v>
      </c>
      <c r="B54" s="155" t="s">
        <v>154</v>
      </c>
      <c r="C54" s="166" t="s">
        <v>155</v>
      </c>
      <c r="D54" s="163">
        <v>2</v>
      </c>
      <c r="E54" s="291"/>
      <c r="F54" s="183"/>
      <c r="G54" s="289"/>
      <c r="H54" s="87"/>
      <c r="I54" s="289"/>
      <c r="J54" s="87"/>
      <c r="K54" s="289"/>
      <c r="L54" s="72"/>
      <c r="M54" s="72"/>
      <c r="N54" s="72"/>
      <c r="O54" s="72"/>
    </row>
    <row r="55" spans="1:15" s="71" customFormat="1" x14ac:dyDescent="0.2">
      <c r="A55" s="64"/>
      <c r="B55" s="65"/>
      <c r="C55" s="66"/>
      <c r="D55" s="67"/>
      <c r="E55" s="68"/>
      <c r="F55" s="69"/>
      <c r="G55" s="70"/>
      <c r="H55" s="69"/>
      <c r="I55" s="70"/>
      <c r="J55" s="69"/>
      <c r="K55" s="70"/>
      <c r="L55" s="69"/>
      <c r="M55" s="70"/>
      <c r="N55" s="69"/>
      <c r="O55" s="69"/>
    </row>
    <row r="56" spans="1:15" s="42" customFormat="1" x14ac:dyDescent="0.2">
      <c r="A56" s="43"/>
      <c r="B56" s="23" t="s">
        <v>0</v>
      </c>
      <c r="C56" s="44"/>
      <c r="D56" s="43"/>
      <c r="E56" s="45"/>
      <c r="F56" s="46"/>
      <c r="G56" s="48"/>
      <c r="H56" s="47"/>
      <c r="I56" s="48"/>
      <c r="J56" s="47"/>
      <c r="K56" s="48"/>
      <c r="L56" s="47"/>
      <c r="M56" s="48"/>
      <c r="N56" s="47"/>
      <c r="O56" s="73"/>
    </row>
    <row r="57" spans="1:15" x14ac:dyDescent="0.2">
      <c r="J57" s="15" t="s">
        <v>723</v>
      </c>
      <c r="K57" s="14"/>
      <c r="L57" s="14"/>
      <c r="M57" s="14"/>
      <c r="N57" s="14"/>
      <c r="O57" s="49"/>
    </row>
    <row r="58" spans="1:15" x14ac:dyDescent="0.2">
      <c r="J58" s="15" t="s">
        <v>19</v>
      </c>
      <c r="K58" s="50"/>
      <c r="L58" s="50"/>
      <c r="M58" s="50"/>
      <c r="N58" s="50"/>
      <c r="O58" s="51"/>
    </row>
    <row r="59" spans="1:15" x14ac:dyDescent="0.2">
      <c r="J59" s="15"/>
      <c r="K59" s="74"/>
      <c r="L59" s="74"/>
      <c r="M59" s="74"/>
      <c r="N59" s="74"/>
      <c r="O59" s="75"/>
    </row>
    <row r="60" spans="1:15" x14ac:dyDescent="0.2">
      <c r="B60" s="52" t="s">
        <v>24</v>
      </c>
      <c r="E60" s="53"/>
    </row>
    <row r="61" spans="1:15" x14ac:dyDescent="0.2">
      <c r="E61" s="53" t="s">
        <v>724</v>
      </c>
    </row>
    <row r="62" spans="1:15" x14ac:dyDescent="0.2">
      <c r="B62" s="52" t="s">
        <v>25</v>
      </c>
      <c r="E62" s="53"/>
    </row>
    <row r="63" spans="1:15" x14ac:dyDescent="0.2">
      <c r="E63"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1-17&amp;"Arial,Bold"&amp;USADZĪVES KANALIZĀCIJA K1 PĻAVU IELĀ.</oddHeader>
    <oddFooter>&amp;C&amp;8&amp;P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67"/>
  <sheetViews>
    <sheetView topLeftCell="A56" workbookViewId="0">
      <selection activeCell="E67" sqref="E67"/>
    </sheetView>
  </sheetViews>
  <sheetFormatPr defaultColWidth="9.140625" defaultRowHeight="12.75" x14ac:dyDescent="0.2"/>
  <cols>
    <col min="1" max="1" width="5.42578125" style="3" customWidth="1"/>
    <col min="2" max="2" width="40.7109375" style="1" customWidth="1"/>
    <col min="3" max="3" width="4.7109375" style="2" customWidth="1"/>
    <col min="4" max="4" width="8.140625" style="3" customWidth="1"/>
    <col min="5" max="5" width="6.28515625" style="3" customWidth="1"/>
    <col min="6" max="6" width="6" style="4" customWidth="1"/>
    <col min="7" max="7" width="6.42578125" style="5" customWidth="1"/>
    <col min="8" max="8" width="6.71093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D40</f>
        <v>124.53</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D41</f>
        <v>29.3</v>
      </c>
      <c r="E12" s="86"/>
      <c r="F12" s="87"/>
      <c r="G12" s="289"/>
      <c r="H12" s="87"/>
      <c r="I12" s="88"/>
      <c r="J12" s="87"/>
      <c r="K12" s="289"/>
      <c r="L12" s="72"/>
      <c r="M12" s="72"/>
      <c r="N12" s="72"/>
      <c r="O12" s="72"/>
      <c r="Q12" s="307"/>
    </row>
    <row r="13" spans="1:17" s="89" customFormat="1" ht="25.5" x14ac:dyDescent="0.2">
      <c r="A13" s="152" t="s">
        <v>169</v>
      </c>
      <c r="B13" s="148" t="s">
        <v>109</v>
      </c>
      <c r="C13" s="149" t="s">
        <v>110</v>
      </c>
      <c r="D13" s="150">
        <v>491.15649999999999</v>
      </c>
      <c r="E13" s="543"/>
      <c r="F13" s="541"/>
      <c r="G13" s="542"/>
      <c r="H13" s="540"/>
      <c r="I13" s="542"/>
      <c r="J13" s="539"/>
      <c r="K13" s="542"/>
      <c r="L13" s="539"/>
      <c r="M13" s="539"/>
      <c r="N13" s="539"/>
      <c r="O13" s="72"/>
    </row>
    <row r="14" spans="1:17" s="89" customFormat="1" ht="63.75" x14ac:dyDescent="0.2">
      <c r="A14" s="152" t="s">
        <v>170</v>
      </c>
      <c r="B14" s="148" t="s">
        <v>111</v>
      </c>
      <c r="C14" s="149" t="s">
        <v>110</v>
      </c>
      <c r="D14" s="150">
        <v>283.87035526315788</v>
      </c>
      <c r="E14" s="544"/>
      <c r="F14" s="541"/>
      <c r="G14" s="542"/>
      <c r="H14" s="539"/>
      <c r="I14" s="542"/>
      <c r="J14" s="539"/>
      <c r="K14" s="542"/>
      <c r="L14" s="539"/>
      <c r="M14" s="539"/>
      <c r="N14" s="539"/>
      <c r="O14" s="72"/>
    </row>
    <row r="15" spans="1:17" s="89" customFormat="1" ht="38.25" x14ac:dyDescent="0.2">
      <c r="A15" s="152" t="s">
        <v>171</v>
      </c>
      <c r="B15" s="148" t="s">
        <v>112</v>
      </c>
      <c r="C15" s="149" t="s">
        <v>113</v>
      </c>
      <c r="D15" s="150">
        <v>17.5</v>
      </c>
      <c r="E15" s="86"/>
      <c r="F15" s="87"/>
      <c r="G15" s="289"/>
      <c r="H15" s="87"/>
      <c r="I15" s="88"/>
      <c r="J15" s="72"/>
      <c r="K15" s="289"/>
      <c r="L15" s="72"/>
      <c r="M15" s="72"/>
      <c r="N15" s="72"/>
      <c r="O15" s="72"/>
    </row>
    <row r="16" spans="1:17" s="89" customFormat="1" ht="63.75" x14ac:dyDescent="0.2">
      <c r="A16" s="152" t="s">
        <v>172</v>
      </c>
      <c r="B16" s="151" t="s">
        <v>114</v>
      </c>
      <c r="C16" s="149" t="s">
        <v>113</v>
      </c>
      <c r="D16" s="150">
        <v>17.5</v>
      </c>
      <c r="E16" s="86"/>
      <c r="F16" s="87"/>
      <c r="G16" s="289"/>
      <c r="H16" s="87"/>
      <c r="I16" s="88"/>
      <c r="J16" s="87"/>
      <c r="K16" s="289"/>
      <c r="L16" s="72"/>
      <c r="M16" s="72"/>
      <c r="N16" s="72"/>
      <c r="O16" s="72"/>
    </row>
    <row r="17" spans="1:17" s="89" customFormat="1" ht="25.5" x14ac:dyDescent="0.2">
      <c r="A17" s="152" t="s">
        <v>173</v>
      </c>
      <c r="B17" s="148" t="s">
        <v>115</v>
      </c>
      <c r="C17" s="149" t="s">
        <v>113</v>
      </c>
      <c r="D17" s="150">
        <v>243.33999999999997</v>
      </c>
      <c r="E17" s="86"/>
      <c r="F17" s="87"/>
      <c r="G17" s="289"/>
      <c r="H17" s="87"/>
      <c r="I17" s="88"/>
      <c r="J17" s="87"/>
      <c r="K17" s="289"/>
      <c r="L17" s="72"/>
      <c r="M17" s="72"/>
      <c r="N17" s="72"/>
      <c r="O17" s="72"/>
    </row>
    <row r="18" spans="1:17" s="89" customFormat="1" ht="38.25" x14ac:dyDescent="0.2">
      <c r="A18" s="152" t="s">
        <v>174</v>
      </c>
      <c r="B18" s="151" t="s">
        <v>116</v>
      </c>
      <c r="C18" s="149" t="s">
        <v>113</v>
      </c>
      <c r="D18" s="150">
        <v>243.33999999999997</v>
      </c>
      <c r="E18" s="292"/>
      <c r="F18" s="87"/>
      <c r="G18" s="289"/>
      <c r="H18" s="87"/>
      <c r="I18" s="289"/>
      <c r="J18" s="72"/>
      <c r="K18" s="289"/>
      <c r="L18" s="72"/>
      <c r="M18" s="72"/>
      <c r="N18" s="72"/>
      <c r="O18" s="72"/>
    </row>
    <row r="19" spans="1:17" s="89" customFormat="1" ht="14.25" x14ac:dyDescent="0.2">
      <c r="A19" s="152" t="s">
        <v>175</v>
      </c>
      <c r="B19" s="148" t="s">
        <v>117</v>
      </c>
      <c r="C19" s="149" t="s">
        <v>113</v>
      </c>
      <c r="D19" s="150">
        <v>228.5</v>
      </c>
      <c r="E19" s="292"/>
      <c r="F19" s="87"/>
      <c r="G19" s="289"/>
      <c r="H19" s="72"/>
      <c r="I19" s="289"/>
      <c r="J19" s="72"/>
      <c r="K19" s="289"/>
      <c r="L19" s="72"/>
      <c r="M19" s="72"/>
      <c r="N19" s="72"/>
      <c r="O19" s="72"/>
    </row>
    <row r="20" spans="1:17" s="89" customFormat="1" ht="38.25" x14ac:dyDescent="0.2">
      <c r="A20" s="152" t="s">
        <v>176</v>
      </c>
      <c r="B20" s="151" t="s">
        <v>574</v>
      </c>
      <c r="C20" s="149" t="s">
        <v>113</v>
      </c>
      <c r="D20" s="150">
        <v>228.5</v>
      </c>
      <c r="E20" s="86"/>
      <c r="F20" s="87"/>
      <c r="G20" s="289"/>
      <c r="H20" s="87"/>
      <c r="I20" s="88"/>
      <c r="J20" s="87"/>
      <c r="K20" s="289"/>
      <c r="L20" s="72"/>
      <c r="M20" s="72"/>
      <c r="N20" s="72"/>
      <c r="O20" s="72"/>
    </row>
    <row r="21" spans="1:17" ht="38.25" x14ac:dyDescent="0.2">
      <c r="A21" s="152" t="s">
        <v>177</v>
      </c>
      <c r="B21" s="148" t="s">
        <v>118</v>
      </c>
      <c r="C21" s="149" t="s">
        <v>108</v>
      </c>
      <c r="D21" s="153">
        <v>153.83000000000001</v>
      </c>
      <c r="E21" s="292"/>
      <c r="F21" s="87"/>
      <c r="G21" s="289"/>
      <c r="H21" s="72"/>
      <c r="I21" s="289"/>
      <c r="J21" s="72"/>
      <c r="K21" s="289"/>
      <c r="L21" s="72"/>
      <c r="M21" s="72"/>
      <c r="N21" s="72"/>
      <c r="O21" s="72"/>
    </row>
    <row r="22" spans="1:17" ht="25.5" x14ac:dyDescent="0.2">
      <c r="A22" s="152" t="s">
        <v>178</v>
      </c>
      <c r="B22" s="148" t="s">
        <v>119</v>
      </c>
      <c r="C22" s="149" t="s">
        <v>110</v>
      </c>
      <c r="D22" s="150">
        <v>34.611750000000001</v>
      </c>
      <c r="E22" s="291"/>
      <c r="F22" s="87"/>
      <c r="G22" s="289"/>
      <c r="H22" s="72"/>
      <c r="I22" s="289"/>
      <c r="J22" s="72"/>
      <c r="K22" s="289"/>
      <c r="L22" s="72"/>
      <c r="M22" s="72"/>
      <c r="N22" s="72"/>
      <c r="O22" s="72"/>
    </row>
    <row r="23" spans="1:17" ht="14.25" x14ac:dyDescent="0.2">
      <c r="A23" s="152" t="s">
        <v>179</v>
      </c>
      <c r="B23" s="148" t="s">
        <v>120</v>
      </c>
      <c r="C23" s="149" t="s">
        <v>110</v>
      </c>
      <c r="D23" s="150">
        <v>69.223500000000001</v>
      </c>
      <c r="E23" s="291"/>
      <c r="F23" s="87"/>
      <c r="G23" s="289"/>
      <c r="H23" s="72"/>
      <c r="I23" s="289"/>
      <c r="J23" s="72"/>
      <c r="K23" s="289"/>
      <c r="L23" s="72"/>
      <c r="M23" s="72"/>
      <c r="N23" s="72"/>
      <c r="O23" s="72"/>
    </row>
    <row r="24" spans="1:17" ht="51" x14ac:dyDescent="0.2">
      <c r="A24" s="152" t="s">
        <v>180</v>
      </c>
      <c r="B24" s="154" t="s">
        <v>121</v>
      </c>
      <c r="C24" s="149" t="s">
        <v>110</v>
      </c>
      <c r="D24" s="150">
        <v>1.05</v>
      </c>
      <c r="E24" s="292"/>
      <c r="F24" s="72"/>
      <c r="G24" s="289"/>
      <c r="H24" s="72"/>
      <c r="I24" s="289"/>
      <c r="J24" s="72"/>
      <c r="K24" s="289"/>
      <c r="L24" s="72"/>
      <c r="M24" s="72"/>
      <c r="N24" s="72"/>
      <c r="O24" s="72"/>
    </row>
    <row r="25" spans="1:17" x14ac:dyDescent="0.2">
      <c r="A25" s="152" t="s">
        <v>181</v>
      </c>
      <c r="B25" s="154" t="s">
        <v>122</v>
      </c>
      <c r="C25" s="149" t="s">
        <v>108</v>
      </c>
      <c r="D25" s="150">
        <v>65</v>
      </c>
      <c r="E25" s="85"/>
      <c r="F25" s="87"/>
      <c r="G25" s="289"/>
      <c r="H25" s="87"/>
      <c r="I25" s="289"/>
      <c r="J25" s="72"/>
      <c r="K25" s="289"/>
      <c r="L25" s="72"/>
      <c r="M25" s="72"/>
      <c r="N25" s="72"/>
      <c r="O25" s="72"/>
    </row>
    <row r="26" spans="1:17" x14ac:dyDescent="0.2">
      <c r="A26" s="18"/>
      <c r="B26" s="156" t="s">
        <v>123</v>
      </c>
      <c r="C26" s="156"/>
      <c r="D26" s="157"/>
      <c r="E26" s="25"/>
      <c r="F26" s="31"/>
      <c r="G26" s="33"/>
      <c r="H26" s="35"/>
      <c r="I26" s="33"/>
      <c r="J26" s="35"/>
      <c r="K26" s="33"/>
      <c r="L26" s="35"/>
      <c r="M26" s="33"/>
      <c r="N26" s="35"/>
      <c r="O26" s="41"/>
    </row>
    <row r="27" spans="1:17" s="89" customFormat="1" ht="25.5" x14ac:dyDescent="0.2">
      <c r="A27" s="152" t="s">
        <v>182</v>
      </c>
      <c r="B27" s="155" t="s">
        <v>690</v>
      </c>
      <c r="C27" s="207" t="s">
        <v>108</v>
      </c>
      <c r="D27" s="216">
        <f>D42</f>
        <v>4.21</v>
      </c>
      <c r="E27" s="86"/>
      <c r="F27" s="87"/>
      <c r="G27" s="289"/>
      <c r="H27" s="87"/>
      <c r="I27" s="88"/>
      <c r="J27" s="87"/>
      <c r="K27" s="289"/>
      <c r="L27" s="72"/>
      <c r="M27" s="72"/>
      <c r="N27" s="72"/>
      <c r="O27" s="72"/>
      <c r="Q27" s="307"/>
    </row>
    <row r="28" spans="1:17" s="89" customFormat="1" ht="25.5" x14ac:dyDescent="0.2">
      <c r="A28" s="152" t="s">
        <v>183</v>
      </c>
      <c r="B28" s="155" t="s">
        <v>684</v>
      </c>
      <c r="C28" s="207" t="s">
        <v>108</v>
      </c>
      <c r="D28" s="216">
        <f>D43</f>
        <v>41.53</v>
      </c>
      <c r="E28" s="86"/>
      <c r="F28" s="87"/>
      <c r="G28" s="289"/>
      <c r="H28" s="87"/>
      <c r="I28" s="88"/>
      <c r="J28" s="87"/>
      <c r="K28" s="289"/>
      <c r="L28" s="72"/>
      <c r="M28" s="72"/>
      <c r="N28" s="72"/>
      <c r="O28" s="72"/>
      <c r="Q28" s="307"/>
    </row>
    <row r="29" spans="1:17" s="89" customFormat="1" ht="25.5" x14ac:dyDescent="0.2">
      <c r="A29" s="152" t="s">
        <v>184</v>
      </c>
      <c r="B29" s="155" t="s">
        <v>685</v>
      </c>
      <c r="C29" s="207" t="s">
        <v>108</v>
      </c>
      <c r="D29" s="216">
        <f>D44</f>
        <v>6.86</v>
      </c>
      <c r="E29" s="86"/>
      <c r="F29" s="87"/>
      <c r="G29" s="289"/>
      <c r="H29" s="87"/>
      <c r="I29" s="88"/>
      <c r="J29" s="87"/>
      <c r="K29" s="289"/>
      <c r="L29" s="72"/>
      <c r="M29" s="72"/>
      <c r="N29" s="72"/>
      <c r="O29" s="72"/>
      <c r="Q29" s="307"/>
    </row>
    <row r="30" spans="1:17" ht="25.5" x14ac:dyDescent="0.2">
      <c r="A30" s="152" t="s">
        <v>185</v>
      </c>
      <c r="B30" s="148" t="s">
        <v>109</v>
      </c>
      <c r="C30" s="149" t="s">
        <v>110</v>
      </c>
      <c r="D30" s="150">
        <v>151.89749999999998</v>
      </c>
      <c r="E30" s="549"/>
      <c r="F30" s="547"/>
      <c r="G30" s="548"/>
      <c r="H30" s="546"/>
      <c r="I30" s="548"/>
      <c r="J30" s="545"/>
      <c r="K30" s="548"/>
      <c r="L30" s="545"/>
      <c r="M30" s="545"/>
      <c r="N30" s="545"/>
      <c r="O30" s="72"/>
    </row>
    <row r="31" spans="1:17" ht="63.75" x14ac:dyDescent="0.2">
      <c r="A31" s="152" t="s">
        <v>186</v>
      </c>
      <c r="B31" s="148" t="s">
        <v>111</v>
      </c>
      <c r="C31" s="149" t="s">
        <v>110</v>
      </c>
      <c r="D31" s="150">
        <v>94.169999999999987</v>
      </c>
      <c r="E31" s="550"/>
      <c r="F31" s="547"/>
      <c r="G31" s="548"/>
      <c r="H31" s="545"/>
      <c r="I31" s="548"/>
      <c r="J31" s="545"/>
      <c r="K31" s="548"/>
      <c r="L31" s="545"/>
      <c r="M31" s="545"/>
      <c r="N31" s="545"/>
      <c r="O31" s="72"/>
    </row>
    <row r="32" spans="1:17" ht="25.5" x14ac:dyDescent="0.2">
      <c r="A32" s="152" t="s">
        <v>187</v>
      </c>
      <c r="B32" s="148" t="s">
        <v>124</v>
      </c>
      <c r="C32" s="149" t="s">
        <v>113</v>
      </c>
      <c r="D32" s="150">
        <v>31.650000000000002</v>
      </c>
      <c r="E32" s="86"/>
      <c r="F32" s="87"/>
      <c r="G32" s="289"/>
      <c r="H32" s="87"/>
      <c r="I32" s="88"/>
      <c r="J32" s="87"/>
      <c r="K32" s="289"/>
      <c r="L32" s="72"/>
      <c r="M32" s="72"/>
      <c r="N32" s="72"/>
      <c r="O32" s="72"/>
    </row>
    <row r="33" spans="1:15" ht="38.25" x14ac:dyDescent="0.2">
      <c r="A33" s="152" t="s">
        <v>188</v>
      </c>
      <c r="B33" s="151" t="s">
        <v>125</v>
      </c>
      <c r="C33" s="149" t="s">
        <v>113</v>
      </c>
      <c r="D33" s="150">
        <v>31.650000000000002</v>
      </c>
      <c r="E33" s="292"/>
      <c r="F33" s="87"/>
      <c r="G33" s="289"/>
      <c r="H33" s="87"/>
      <c r="I33" s="289"/>
      <c r="J33" s="72"/>
      <c r="K33" s="289"/>
      <c r="L33" s="72"/>
      <c r="M33" s="72"/>
      <c r="N33" s="72"/>
      <c r="O33" s="72"/>
    </row>
    <row r="34" spans="1:15" ht="25.5" x14ac:dyDescent="0.2">
      <c r="A34" s="152" t="s">
        <v>189</v>
      </c>
      <c r="B34" s="148" t="s">
        <v>126</v>
      </c>
      <c r="C34" s="149" t="s">
        <v>127</v>
      </c>
      <c r="D34" s="150">
        <v>33</v>
      </c>
      <c r="E34" s="292"/>
      <c r="F34" s="87"/>
      <c r="G34" s="289"/>
      <c r="H34" s="72"/>
      <c r="I34" s="289"/>
      <c r="J34" s="72"/>
      <c r="K34" s="289"/>
      <c r="L34" s="72"/>
      <c r="M34" s="72"/>
      <c r="N34" s="72"/>
      <c r="O34" s="72"/>
    </row>
    <row r="35" spans="1:15" ht="37.5" customHeight="1" x14ac:dyDescent="0.2">
      <c r="A35" s="152" t="s">
        <v>190</v>
      </c>
      <c r="B35" s="151" t="s">
        <v>573</v>
      </c>
      <c r="C35" s="149" t="s">
        <v>113</v>
      </c>
      <c r="D35" s="150">
        <v>33</v>
      </c>
      <c r="E35" s="86"/>
      <c r="F35" s="87"/>
      <c r="G35" s="289"/>
      <c r="H35" s="87"/>
      <c r="I35" s="88"/>
      <c r="J35" s="87"/>
      <c r="K35" s="289"/>
      <c r="L35" s="72"/>
      <c r="M35" s="72"/>
      <c r="N35" s="72"/>
      <c r="O35" s="72"/>
    </row>
    <row r="36" spans="1:15" ht="38.25" x14ac:dyDescent="0.2">
      <c r="A36" s="152" t="s">
        <v>191</v>
      </c>
      <c r="B36" s="148" t="s">
        <v>118</v>
      </c>
      <c r="C36" s="149" t="s">
        <v>108</v>
      </c>
      <c r="D36" s="150">
        <v>48.39</v>
      </c>
      <c r="E36" s="292"/>
      <c r="F36" s="87"/>
      <c r="G36" s="289"/>
      <c r="H36" s="72"/>
      <c r="I36" s="289"/>
      <c r="J36" s="72"/>
      <c r="K36" s="289"/>
      <c r="L36" s="72"/>
      <c r="M36" s="72"/>
      <c r="N36" s="72"/>
      <c r="O36" s="72"/>
    </row>
    <row r="37" spans="1:15" ht="25.5" x14ac:dyDescent="0.2">
      <c r="A37" s="152" t="s">
        <v>192</v>
      </c>
      <c r="B37" s="148" t="s">
        <v>119</v>
      </c>
      <c r="C37" s="149" t="s">
        <v>110</v>
      </c>
      <c r="D37" s="150">
        <v>11.834999999999999</v>
      </c>
      <c r="E37" s="291"/>
      <c r="F37" s="87"/>
      <c r="G37" s="289"/>
      <c r="H37" s="72"/>
      <c r="I37" s="289"/>
      <c r="J37" s="72"/>
      <c r="K37" s="289"/>
      <c r="L37" s="72"/>
      <c r="M37" s="72"/>
      <c r="N37" s="72"/>
      <c r="O37" s="72"/>
    </row>
    <row r="38" spans="1:15" ht="14.25" x14ac:dyDescent="0.2">
      <c r="A38" s="152" t="s">
        <v>310</v>
      </c>
      <c r="B38" s="148" t="s">
        <v>120</v>
      </c>
      <c r="C38" s="149" t="s">
        <v>110</v>
      </c>
      <c r="D38" s="150">
        <v>23.669999999999998</v>
      </c>
      <c r="E38" s="291"/>
      <c r="F38" s="87"/>
      <c r="G38" s="289"/>
      <c r="H38" s="72"/>
      <c r="I38" s="289"/>
      <c r="J38" s="72"/>
      <c r="K38" s="289"/>
      <c r="L38" s="72"/>
      <c r="M38" s="72"/>
      <c r="N38" s="72"/>
      <c r="O38" s="72"/>
    </row>
    <row r="39" spans="1:15" s="116" customFormat="1" x14ac:dyDescent="0.2">
      <c r="A39" s="139">
        <v>2</v>
      </c>
      <c r="B39" s="145" t="s">
        <v>128</v>
      </c>
      <c r="C39" s="158"/>
      <c r="D39" s="146"/>
      <c r="E39" s="140"/>
      <c r="F39" s="141"/>
      <c r="G39" s="142"/>
      <c r="H39" s="143"/>
      <c r="I39" s="142"/>
      <c r="J39" s="143"/>
      <c r="K39" s="142"/>
      <c r="L39" s="143"/>
      <c r="M39" s="142"/>
      <c r="N39" s="143"/>
      <c r="O39" s="144"/>
    </row>
    <row r="40" spans="1:15" s="126" customFormat="1" ht="51" x14ac:dyDescent="0.2">
      <c r="A40" s="119" t="s">
        <v>193</v>
      </c>
      <c r="B40" s="159" t="s">
        <v>262</v>
      </c>
      <c r="C40" s="160" t="s">
        <v>108</v>
      </c>
      <c r="D40" s="153">
        <v>124.53</v>
      </c>
      <c r="E40" s="292"/>
      <c r="F40" s="72"/>
      <c r="G40" s="289"/>
      <c r="H40" s="87"/>
      <c r="I40" s="289"/>
      <c r="J40" s="87"/>
      <c r="K40" s="289"/>
      <c r="L40" s="72"/>
      <c r="M40" s="72"/>
      <c r="N40" s="72"/>
      <c r="O40" s="72"/>
    </row>
    <row r="41" spans="1:15" s="126" customFormat="1" ht="51" x14ac:dyDescent="0.2">
      <c r="A41" s="119" t="s">
        <v>194</v>
      </c>
      <c r="B41" s="159" t="s">
        <v>263</v>
      </c>
      <c r="C41" s="160" t="s">
        <v>108</v>
      </c>
      <c r="D41" s="153">
        <v>29.3</v>
      </c>
      <c r="E41" s="292"/>
      <c r="F41" s="72"/>
      <c r="G41" s="289"/>
      <c r="H41" s="87"/>
      <c r="I41" s="289"/>
      <c r="J41" s="87"/>
      <c r="K41" s="289"/>
      <c r="L41" s="72"/>
      <c r="M41" s="72"/>
      <c r="N41" s="72"/>
      <c r="O41" s="72"/>
    </row>
    <row r="42" spans="1:15" s="126" customFormat="1" ht="51" x14ac:dyDescent="0.2">
      <c r="A42" s="119" t="s">
        <v>195</v>
      </c>
      <c r="B42" s="159" t="s">
        <v>268</v>
      </c>
      <c r="C42" s="160" t="s">
        <v>108</v>
      </c>
      <c r="D42" s="153">
        <v>4.21</v>
      </c>
      <c r="E42" s="292"/>
      <c r="F42" s="72"/>
      <c r="G42" s="289"/>
      <c r="H42" s="87"/>
      <c r="I42" s="289"/>
      <c r="J42" s="87"/>
      <c r="K42" s="289"/>
      <c r="L42" s="72"/>
      <c r="M42" s="72"/>
      <c r="N42" s="72"/>
      <c r="O42" s="72"/>
    </row>
    <row r="43" spans="1:15" s="126" customFormat="1" ht="51" x14ac:dyDescent="0.2">
      <c r="A43" s="119" t="s">
        <v>196</v>
      </c>
      <c r="B43" s="159" t="s">
        <v>269</v>
      </c>
      <c r="C43" s="160" t="s">
        <v>108</v>
      </c>
      <c r="D43" s="153">
        <v>41.53</v>
      </c>
      <c r="E43" s="292"/>
      <c r="F43" s="72"/>
      <c r="G43" s="289"/>
      <c r="H43" s="87"/>
      <c r="I43" s="289"/>
      <c r="J43" s="87"/>
      <c r="K43" s="289"/>
      <c r="L43" s="72"/>
      <c r="M43" s="72"/>
      <c r="N43" s="72"/>
      <c r="O43" s="72"/>
    </row>
    <row r="44" spans="1:15" s="126" customFormat="1" ht="51" x14ac:dyDescent="0.2">
      <c r="A44" s="119" t="s">
        <v>197</v>
      </c>
      <c r="B44" s="159" t="s">
        <v>342</v>
      </c>
      <c r="C44" s="160" t="s">
        <v>108</v>
      </c>
      <c r="D44" s="153">
        <v>6.86</v>
      </c>
      <c r="E44" s="292"/>
      <c r="F44" s="72"/>
      <c r="G44" s="289"/>
      <c r="H44" s="87"/>
      <c r="I44" s="289"/>
      <c r="J44" s="87"/>
      <c r="K44" s="289"/>
      <c r="L44" s="72"/>
      <c r="M44" s="72"/>
      <c r="N44" s="72"/>
      <c r="O44" s="72"/>
    </row>
    <row r="45" spans="1:15" s="126" customFormat="1" ht="38.25" x14ac:dyDescent="0.2">
      <c r="A45" s="119" t="s">
        <v>198</v>
      </c>
      <c r="B45" s="161" t="s">
        <v>141</v>
      </c>
      <c r="C45" s="160" t="s">
        <v>26</v>
      </c>
      <c r="D45" s="162">
        <v>4</v>
      </c>
      <c r="E45" s="292"/>
      <c r="F45" s="72"/>
      <c r="G45" s="289"/>
      <c r="H45" s="87"/>
      <c r="I45" s="289"/>
      <c r="J45" s="87"/>
      <c r="K45" s="289"/>
      <c r="L45" s="72"/>
      <c r="M45" s="72"/>
      <c r="N45" s="72"/>
      <c r="O45" s="72"/>
    </row>
    <row r="46" spans="1:15" s="126" customFormat="1" ht="38.25" x14ac:dyDescent="0.2">
      <c r="A46" s="119" t="s">
        <v>199</v>
      </c>
      <c r="B46" s="161" t="s">
        <v>142</v>
      </c>
      <c r="C46" s="160" t="s">
        <v>26</v>
      </c>
      <c r="D46" s="162">
        <v>1</v>
      </c>
      <c r="E46" s="292"/>
      <c r="F46" s="72"/>
      <c r="G46" s="289"/>
      <c r="H46" s="87"/>
      <c r="I46" s="289"/>
      <c r="J46" s="87"/>
      <c r="K46" s="289"/>
      <c r="L46" s="72"/>
      <c r="M46" s="72"/>
      <c r="N46" s="72"/>
      <c r="O46" s="72"/>
    </row>
    <row r="47" spans="1:15" s="126" customFormat="1" ht="38.25" x14ac:dyDescent="0.2">
      <c r="A47" s="119" t="s">
        <v>200</v>
      </c>
      <c r="B47" s="161" t="s">
        <v>270</v>
      </c>
      <c r="C47" s="160" t="s">
        <v>26</v>
      </c>
      <c r="D47" s="162">
        <v>1</v>
      </c>
      <c r="E47" s="292"/>
      <c r="F47" s="72"/>
      <c r="G47" s="289"/>
      <c r="H47" s="87"/>
      <c r="I47" s="289"/>
      <c r="J47" s="87"/>
      <c r="K47" s="289"/>
      <c r="L47" s="72"/>
      <c r="M47" s="72"/>
      <c r="N47" s="72"/>
      <c r="O47" s="72"/>
    </row>
    <row r="48" spans="1:15" s="126" customFormat="1" ht="25.5" x14ac:dyDescent="0.2">
      <c r="A48" s="119" t="s">
        <v>201</v>
      </c>
      <c r="B48" s="164" t="s">
        <v>220</v>
      </c>
      <c r="C48" s="160" t="s">
        <v>147</v>
      </c>
      <c r="D48" s="204">
        <f>1+1</f>
        <v>2</v>
      </c>
      <c r="E48" s="292"/>
      <c r="F48" s="72"/>
      <c r="G48" s="289"/>
      <c r="H48" s="87"/>
      <c r="I48" s="289"/>
      <c r="J48" s="87"/>
      <c r="K48" s="289"/>
      <c r="L48" s="72"/>
      <c r="M48" s="72"/>
      <c r="N48" s="72"/>
      <c r="O48" s="72"/>
    </row>
    <row r="49" spans="1:15" s="126" customFormat="1" ht="25.5" x14ac:dyDescent="0.2">
      <c r="A49" s="119" t="s">
        <v>202</v>
      </c>
      <c r="B49" s="164" t="s">
        <v>222</v>
      </c>
      <c r="C49" s="160" t="s">
        <v>147</v>
      </c>
      <c r="D49" s="201">
        <f>5+3</f>
        <v>8</v>
      </c>
      <c r="E49" s="292"/>
      <c r="F49" s="72"/>
      <c r="G49" s="289"/>
      <c r="H49" s="87"/>
      <c r="I49" s="289"/>
      <c r="J49" s="87"/>
      <c r="K49" s="289"/>
      <c r="L49" s="72"/>
      <c r="M49" s="72"/>
      <c r="N49" s="72"/>
      <c r="O49" s="72"/>
    </row>
    <row r="50" spans="1:15" s="126" customFormat="1" x14ac:dyDescent="0.2">
      <c r="A50" s="119" t="s">
        <v>203</v>
      </c>
      <c r="B50" s="164" t="s">
        <v>146</v>
      </c>
      <c r="C50" s="160" t="s">
        <v>147</v>
      </c>
      <c r="D50" s="165">
        <v>6</v>
      </c>
      <c r="E50" s="292"/>
      <c r="F50" s="183"/>
      <c r="G50" s="289"/>
      <c r="H50" s="72"/>
      <c r="I50" s="289"/>
      <c r="J50" s="87"/>
      <c r="K50" s="289"/>
      <c r="L50" s="72"/>
      <c r="M50" s="72"/>
      <c r="N50" s="72"/>
      <c r="O50" s="72"/>
    </row>
    <row r="51" spans="1:15" s="126" customFormat="1" ht="25.5" x14ac:dyDescent="0.2">
      <c r="A51" s="119" t="s">
        <v>204</v>
      </c>
      <c r="B51" s="155" t="s">
        <v>148</v>
      </c>
      <c r="C51" s="166" t="s">
        <v>147</v>
      </c>
      <c r="D51" s="163">
        <v>8</v>
      </c>
      <c r="E51" s="292"/>
      <c r="F51" s="183"/>
      <c r="G51" s="289"/>
      <c r="H51" s="72"/>
      <c r="I51" s="289"/>
      <c r="J51" s="87"/>
      <c r="K51" s="289"/>
      <c r="L51" s="72"/>
      <c r="M51" s="72"/>
      <c r="N51" s="72"/>
      <c r="O51" s="72"/>
    </row>
    <row r="52" spans="1:15" s="126" customFormat="1" x14ac:dyDescent="0.2">
      <c r="A52" s="119" t="s">
        <v>205</v>
      </c>
      <c r="B52" s="155" t="s">
        <v>149</v>
      </c>
      <c r="C52" s="166" t="s">
        <v>147</v>
      </c>
      <c r="D52" s="163">
        <v>8</v>
      </c>
      <c r="E52" s="86"/>
      <c r="F52" s="183"/>
      <c r="G52" s="289"/>
      <c r="H52" s="87"/>
      <c r="I52" s="88"/>
      <c r="J52" s="87"/>
      <c r="K52" s="289"/>
      <c r="L52" s="72"/>
      <c r="M52" s="72"/>
      <c r="N52" s="72"/>
      <c r="O52" s="72"/>
    </row>
    <row r="53" spans="1:15" s="126" customFormat="1" x14ac:dyDescent="0.2">
      <c r="A53" s="119" t="s">
        <v>206</v>
      </c>
      <c r="B53" s="167" t="s">
        <v>150</v>
      </c>
      <c r="C53" s="166" t="s">
        <v>108</v>
      </c>
      <c r="D53" s="153">
        <v>206.43000000000004</v>
      </c>
      <c r="E53" s="292"/>
      <c r="F53" s="183"/>
      <c r="G53" s="289"/>
      <c r="H53" s="87"/>
      <c r="I53" s="289"/>
      <c r="J53" s="87"/>
      <c r="K53" s="289"/>
      <c r="L53" s="72"/>
      <c r="M53" s="72"/>
      <c r="N53" s="72"/>
      <c r="O53" s="72"/>
    </row>
    <row r="54" spans="1:15" s="126" customFormat="1" x14ac:dyDescent="0.2">
      <c r="A54" s="119" t="s">
        <v>207</v>
      </c>
      <c r="B54" s="155" t="s">
        <v>151</v>
      </c>
      <c r="C54" s="166" t="s">
        <v>108</v>
      </c>
      <c r="D54" s="153">
        <v>153.83000000000001</v>
      </c>
      <c r="E54" s="291"/>
      <c r="F54" s="183"/>
      <c r="G54" s="289"/>
      <c r="H54" s="87"/>
      <c r="I54" s="289"/>
      <c r="J54" s="87"/>
      <c r="K54" s="289"/>
      <c r="L54" s="72"/>
      <c r="M54" s="72"/>
      <c r="N54" s="72"/>
      <c r="O54" s="72"/>
    </row>
    <row r="55" spans="1:15" s="126" customFormat="1" x14ac:dyDescent="0.2">
      <c r="A55" s="119" t="s">
        <v>208</v>
      </c>
      <c r="B55" s="155" t="s">
        <v>152</v>
      </c>
      <c r="C55" s="166" t="s">
        <v>108</v>
      </c>
      <c r="D55" s="153">
        <v>153.83000000000001</v>
      </c>
      <c r="E55" s="292"/>
      <c r="F55" s="183"/>
      <c r="G55" s="289"/>
      <c r="H55" s="87"/>
      <c r="I55" s="289"/>
      <c r="J55" s="87"/>
      <c r="K55" s="289"/>
      <c r="L55" s="72"/>
      <c r="M55" s="72"/>
      <c r="N55" s="72"/>
      <c r="O55" s="72"/>
    </row>
    <row r="56" spans="1:15" s="126" customFormat="1" ht="76.5" x14ac:dyDescent="0.2">
      <c r="A56" s="119" t="s">
        <v>209</v>
      </c>
      <c r="B56" s="155" t="s">
        <v>670</v>
      </c>
      <c r="C56" s="166" t="s">
        <v>147</v>
      </c>
      <c r="D56" s="163">
        <v>12</v>
      </c>
      <c r="E56" s="292"/>
      <c r="F56" s="183"/>
      <c r="G56" s="289"/>
      <c r="H56" s="72"/>
      <c r="I56" s="289"/>
      <c r="J56" s="87"/>
      <c r="K56" s="289"/>
      <c r="L56" s="72"/>
      <c r="M56" s="72"/>
      <c r="N56" s="72"/>
      <c r="O56" s="72"/>
    </row>
    <row r="57" spans="1:15" s="126" customFormat="1" ht="51" x14ac:dyDescent="0.2">
      <c r="A57" s="119" t="s">
        <v>210</v>
      </c>
      <c r="B57" s="155" t="s">
        <v>153</v>
      </c>
      <c r="C57" s="166" t="s">
        <v>147</v>
      </c>
      <c r="D57" s="163">
        <v>4</v>
      </c>
      <c r="E57" s="292"/>
      <c r="F57" s="183"/>
      <c r="G57" s="289"/>
      <c r="H57" s="72"/>
      <c r="I57" s="289"/>
      <c r="J57" s="87"/>
      <c r="K57" s="289"/>
      <c r="L57" s="72"/>
      <c r="M57" s="72"/>
      <c r="N57" s="72"/>
      <c r="O57" s="72"/>
    </row>
    <row r="58" spans="1:15" s="126" customFormat="1" ht="38.25" x14ac:dyDescent="0.2">
      <c r="A58" s="119" t="s">
        <v>211</v>
      </c>
      <c r="B58" s="155" t="s">
        <v>154</v>
      </c>
      <c r="C58" s="166" t="s">
        <v>155</v>
      </c>
      <c r="D58" s="163">
        <v>3</v>
      </c>
      <c r="E58" s="291"/>
      <c r="F58" s="183"/>
      <c r="G58" s="289"/>
      <c r="H58" s="87"/>
      <c r="I58" s="289"/>
      <c r="J58" s="87"/>
      <c r="K58" s="289"/>
      <c r="L58" s="72"/>
      <c r="M58" s="72"/>
      <c r="N58" s="72"/>
      <c r="O58" s="72"/>
    </row>
    <row r="59" spans="1:15" s="71" customFormat="1" x14ac:dyDescent="0.2">
      <c r="A59" s="64"/>
      <c r="B59" s="65"/>
      <c r="C59" s="66"/>
      <c r="D59" s="67"/>
      <c r="E59" s="68"/>
      <c r="F59" s="69"/>
      <c r="G59" s="70"/>
      <c r="H59" s="69"/>
      <c r="I59" s="70"/>
      <c r="J59" s="69"/>
      <c r="K59" s="70"/>
      <c r="L59" s="69"/>
      <c r="M59" s="70"/>
      <c r="N59" s="69"/>
      <c r="O59" s="69"/>
    </row>
    <row r="60" spans="1:15" s="42" customFormat="1" x14ac:dyDescent="0.2">
      <c r="A60" s="43"/>
      <c r="B60" s="23" t="s">
        <v>0</v>
      </c>
      <c r="C60" s="44"/>
      <c r="D60" s="43"/>
      <c r="E60" s="45"/>
      <c r="F60" s="46"/>
      <c r="G60" s="48"/>
      <c r="H60" s="47"/>
      <c r="I60" s="48"/>
      <c r="J60" s="47"/>
      <c r="K60" s="48"/>
      <c r="L60" s="47"/>
      <c r="M60" s="48"/>
      <c r="N60" s="47"/>
      <c r="O60" s="73"/>
    </row>
    <row r="61" spans="1:15" x14ac:dyDescent="0.2">
      <c r="J61" s="15" t="s">
        <v>723</v>
      </c>
      <c r="K61" s="14"/>
      <c r="L61" s="14"/>
      <c r="M61" s="14"/>
      <c r="N61" s="14"/>
      <c r="O61" s="49"/>
    </row>
    <row r="62" spans="1:15" x14ac:dyDescent="0.2">
      <c r="J62" s="15" t="s">
        <v>19</v>
      </c>
      <c r="K62" s="50"/>
      <c r="L62" s="50"/>
      <c r="M62" s="50"/>
      <c r="N62" s="50"/>
      <c r="O62" s="51"/>
    </row>
    <row r="63" spans="1:15" x14ac:dyDescent="0.2">
      <c r="J63" s="15"/>
      <c r="K63" s="74"/>
      <c r="L63" s="74"/>
      <c r="M63" s="74"/>
      <c r="N63" s="74"/>
      <c r="O63" s="75"/>
    </row>
    <row r="64" spans="1:15" x14ac:dyDescent="0.2">
      <c r="B64" s="52" t="s">
        <v>24</v>
      </c>
      <c r="E64" s="53"/>
    </row>
    <row r="65" spans="2:5" x14ac:dyDescent="0.2">
      <c r="E65" s="53" t="s">
        <v>724</v>
      </c>
    </row>
    <row r="66" spans="2:5" x14ac:dyDescent="0.2">
      <c r="B66" s="52" t="s">
        <v>25</v>
      </c>
      <c r="E66" s="53"/>
    </row>
    <row r="67" spans="2:5" x14ac:dyDescent="0.2">
      <c r="E67"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1-18&amp;"Arial,Bold"&amp;USADZĪVES KANALIZĀCIJA K1 PRIEŽU IELĀ.</oddHeader>
    <oddFooter>&amp;C&amp;8&amp;P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60"/>
  <sheetViews>
    <sheetView topLeftCell="A50" workbookViewId="0">
      <selection activeCell="E60" sqref="E60"/>
    </sheetView>
  </sheetViews>
  <sheetFormatPr defaultColWidth="9.140625" defaultRowHeight="12.75" x14ac:dyDescent="0.2"/>
  <cols>
    <col min="1" max="1" width="5.85546875" style="3" customWidth="1"/>
    <col min="2" max="2" width="40.14062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D36</f>
        <v>27.84</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D37</f>
        <v>99.79</v>
      </c>
      <c r="E12" s="86"/>
      <c r="F12" s="87"/>
      <c r="G12" s="289"/>
      <c r="H12" s="87"/>
      <c r="I12" s="88"/>
      <c r="J12" s="87"/>
      <c r="K12" s="289"/>
      <c r="L12" s="72"/>
      <c r="M12" s="72"/>
      <c r="N12" s="72"/>
      <c r="O12" s="72"/>
      <c r="Q12" s="307"/>
    </row>
    <row r="13" spans="1:17" s="89" customFormat="1" ht="25.5" x14ac:dyDescent="0.2">
      <c r="A13" s="152" t="s">
        <v>169</v>
      </c>
      <c r="B13" s="148" t="s">
        <v>109</v>
      </c>
      <c r="C13" s="149" t="s">
        <v>110</v>
      </c>
      <c r="D13" s="150">
        <v>464.11399999999998</v>
      </c>
      <c r="E13" s="555"/>
      <c r="F13" s="553"/>
      <c r="G13" s="554"/>
      <c r="H13" s="552"/>
      <c r="I13" s="554"/>
      <c r="J13" s="551"/>
      <c r="K13" s="554"/>
      <c r="L13" s="551"/>
      <c r="M13" s="551"/>
      <c r="N13" s="551"/>
      <c r="O13" s="72"/>
    </row>
    <row r="14" spans="1:17" s="89" customFormat="1" ht="63.75" x14ac:dyDescent="0.2">
      <c r="A14" s="152" t="s">
        <v>170</v>
      </c>
      <c r="B14" s="148" t="s">
        <v>111</v>
      </c>
      <c r="C14" s="149" t="s">
        <v>110</v>
      </c>
      <c r="D14" s="150">
        <v>278.98874999999998</v>
      </c>
      <c r="E14" s="556"/>
      <c r="F14" s="553"/>
      <c r="G14" s="554"/>
      <c r="H14" s="551"/>
      <c r="I14" s="554"/>
      <c r="J14" s="551"/>
      <c r="K14" s="554"/>
      <c r="L14" s="551"/>
      <c r="M14" s="551"/>
      <c r="N14" s="551"/>
      <c r="O14" s="72"/>
    </row>
    <row r="15" spans="1:17" s="89" customFormat="1" ht="25.5" x14ac:dyDescent="0.2">
      <c r="A15" s="152" t="s">
        <v>171</v>
      </c>
      <c r="B15" s="148" t="s">
        <v>115</v>
      </c>
      <c r="C15" s="149" t="s">
        <v>113</v>
      </c>
      <c r="D15" s="150">
        <v>284.04999999999995</v>
      </c>
      <c r="E15" s="86"/>
      <c r="F15" s="87"/>
      <c r="G15" s="289"/>
      <c r="H15" s="87"/>
      <c r="I15" s="88"/>
      <c r="J15" s="87"/>
      <c r="K15" s="289"/>
      <c r="L15" s="72"/>
      <c r="M15" s="72"/>
      <c r="N15" s="72"/>
      <c r="O15" s="72"/>
    </row>
    <row r="16" spans="1:17" s="89" customFormat="1" ht="38.25" x14ac:dyDescent="0.2">
      <c r="A16" s="152" t="s">
        <v>172</v>
      </c>
      <c r="B16" s="151" t="s">
        <v>116</v>
      </c>
      <c r="C16" s="149" t="s">
        <v>113</v>
      </c>
      <c r="D16" s="150">
        <v>284.04999999999995</v>
      </c>
      <c r="E16" s="292"/>
      <c r="F16" s="87"/>
      <c r="G16" s="289"/>
      <c r="H16" s="87"/>
      <c r="I16" s="289"/>
      <c r="J16" s="72"/>
      <c r="K16" s="289"/>
      <c r="L16" s="72"/>
      <c r="M16" s="72"/>
      <c r="N16" s="72"/>
      <c r="O16" s="72"/>
    </row>
    <row r="17" spans="1:17" s="89" customFormat="1" ht="14.25" x14ac:dyDescent="0.2">
      <c r="A17" s="152" t="s">
        <v>173</v>
      </c>
      <c r="B17" s="148" t="s">
        <v>117</v>
      </c>
      <c r="C17" s="149" t="s">
        <v>113</v>
      </c>
      <c r="D17" s="150">
        <v>36</v>
      </c>
      <c r="E17" s="292"/>
      <c r="F17" s="87"/>
      <c r="G17" s="289"/>
      <c r="H17" s="72"/>
      <c r="I17" s="289"/>
      <c r="J17" s="72"/>
      <c r="K17" s="289"/>
      <c r="L17" s="72"/>
      <c r="M17" s="72"/>
      <c r="N17" s="72"/>
      <c r="O17" s="72"/>
    </row>
    <row r="18" spans="1:17" s="89" customFormat="1" ht="38.25" x14ac:dyDescent="0.2">
      <c r="A18" s="152" t="s">
        <v>174</v>
      </c>
      <c r="B18" s="151" t="s">
        <v>574</v>
      </c>
      <c r="C18" s="149" t="s">
        <v>113</v>
      </c>
      <c r="D18" s="150">
        <v>36</v>
      </c>
      <c r="E18" s="86"/>
      <c r="F18" s="87"/>
      <c r="G18" s="289"/>
      <c r="H18" s="87"/>
      <c r="I18" s="88"/>
      <c r="J18" s="87"/>
      <c r="K18" s="289"/>
      <c r="L18" s="72"/>
      <c r="M18" s="72"/>
      <c r="N18" s="72"/>
      <c r="O18" s="72"/>
    </row>
    <row r="19" spans="1:17" s="89" customFormat="1" ht="38.25" x14ac:dyDescent="0.2">
      <c r="A19" s="152" t="s">
        <v>175</v>
      </c>
      <c r="B19" s="148" t="s">
        <v>118</v>
      </c>
      <c r="C19" s="149" t="s">
        <v>108</v>
      </c>
      <c r="D19" s="153">
        <v>127.63000000000001</v>
      </c>
      <c r="E19" s="292"/>
      <c r="F19" s="87"/>
      <c r="G19" s="289"/>
      <c r="H19" s="72"/>
      <c r="I19" s="289"/>
      <c r="J19" s="72"/>
      <c r="K19" s="289"/>
      <c r="L19" s="72"/>
      <c r="M19" s="72"/>
      <c r="N19" s="72"/>
      <c r="O19" s="72"/>
    </row>
    <row r="20" spans="1:17" ht="25.5" x14ac:dyDescent="0.2">
      <c r="A20" s="152" t="s">
        <v>176</v>
      </c>
      <c r="B20" s="148" t="s">
        <v>119</v>
      </c>
      <c r="C20" s="149" t="s">
        <v>110</v>
      </c>
      <c r="D20" s="150">
        <v>28.716750000000001</v>
      </c>
      <c r="E20" s="291"/>
      <c r="F20" s="87"/>
      <c r="G20" s="289"/>
      <c r="H20" s="72"/>
      <c r="I20" s="289"/>
      <c r="J20" s="72"/>
      <c r="K20" s="289"/>
      <c r="L20" s="72"/>
      <c r="M20" s="72"/>
      <c r="N20" s="72"/>
      <c r="O20" s="72"/>
    </row>
    <row r="21" spans="1:17" ht="14.25" x14ac:dyDescent="0.2">
      <c r="A21" s="152" t="s">
        <v>177</v>
      </c>
      <c r="B21" s="148" t="s">
        <v>120</v>
      </c>
      <c r="C21" s="149" t="s">
        <v>110</v>
      </c>
      <c r="D21" s="150">
        <v>57.433500000000002</v>
      </c>
      <c r="E21" s="291"/>
      <c r="F21" s="87"/>
      <c r="G21" s="289"/>
      <c r="H21" s="72"/>
      <c r="I21" s="289"/>
      <c r="J21" s="72"/>
      <c r="K21" s="289"/>
      <c r="L21" s="72"/>
      <c r="M21" s="72"/>
      <c r="N21" s="72"/>
      <c r="O21" s="72"/>
    </row>
    <row r="22" spans="1:17" x14ac:dyDescent="0.2">
      <c r="A22" s="152" t="s">
        <v>178</v>
      </c>
      <c r="B22" s="154" t="s">
        <v>122</v>
      </c>
      <c r="C22" s="149" t="s">
        <v>108</v>
      </c>
      <c r="D22" s="150">
        <v>127.63000000000001</v>
      </c>
      <c r="E22" s="85"/>
      <c r="F22" s="87"/>
      <c r="G22" s="289"/>
      <c r="H22" s="87"/>
      <c r="I22" s="289"/>
      <c r="J22" s="72"/>
      <c r="K22" s="289"/>
      <c r="L22" s="72"/>
      <c r="M22" s="72"/>
      <c r="N22" s="72"/>
      <c r="O22" s="72"/>
    </row>
    <row r="23" spans="1:17" x14ac:dyDescent="0.2">
      <c r="A23" s="18"/>
      <c r="B23" s="156" t="s">
        <v>123</v>
      </c>
      <c r="C23" s="156"/>
      <c r="D23" s="157"/>
      <c r="E23" s="25"/>
      <c r="F23" s="31"/>
      <c r="G23" s="33"/>
      <c r="H23" s="35"/>
      <c r="I23" s="33"/>
      <c r="J23" s="35"/>
      <c r="K23" s="33"/>
      <c r="L23" s="35"/>
      <c r="M23" s="33"/>
      <c r="N23" s="35"/>
      <c r="O23" s="41"/>
    </row>
    <row r="24" spans="1:17" s="89" customFormat="1" ht="25.5" x14ac:dyDescent="0.2">
      <c r="A24" s="152" t="s">
        <v>179</v>
      </c>
      <c r="B24" s="155" t="s">
        <v>690</v>
      </c>
      <c r="C24" s="207" t="s">
        <v>108</v>
      </c>
      <c r="D24" s="216">
        <f>D38</f>
        <v>3.04</v>
      </c>
      <c r="E24" s="86"/>
      <c r="F24" s="87"/>
      <c r="G24" s="289"/>
      <c r="H24" s="87"/>
      <c r="I24" s="88"/>
      <c r="J24" s="87"/>
      <c r="K24" s="289"/>
      <c r="L24" s="72"/>
      <c r="M24" s="72"/>
      <c r="N24" s="72"/>
      <c r="O24" s="72"/>
      <c r="Q24" s="307"/>
    </row>
    <row r="25" spans="1:17" s="89" customFormat="1" ht="25.5" x14ac:dyDescent="0.2">
      <c r="A25" s="152" t="s">
        <v>180</v>
      </c>
      <c r="B25" s="155" t="s">
        <v>684</v>
      </c>
      <c r="C25" s="207" t="s">
        <v>108</v>
      </c>
      <c r="D25" s="216">
        <f>D39</f>
        <v>16.059999999999999</v>
      </c>
      <c r="E25" s="86"/>
      <c r="F25" s="87"/>
      <c r="G25" s="289"/>
      <c r="H25" s="87"/>
      <c r="I25" s="88"/>
      <c r="J25" s="87"/>
      <c r="K25" s="289"/>
      <c r="L25" s="72"/>
      <c r="M25" s="72"/>
      <c r="N25" s="72"/>
      <c r="O25" s="72"/>
      <c r="Q25" s="307"/>
    </row>
    <row r="26" spans="1:17" ht="25.5" x14ac:dyDescent="0.2">
      <c r="A26" s="152" t="s">
        <v>181</v>
      </c>
      <c r="B26" s="148" t="s">
        <v>109</v>
      </c>
      <c r="C26" s="149" t="s">
        <v>110</v>
      </c>
      <c r="D26" s="150">
        <v>52.154999999999994</v>
      </c>
      <c r="E26" s="561"/>
      <c r="F26" s="559"/>
      <c r="G26" s="560"/>
      <c r="H26" s="558"/>
      <c r="I26" s="560"/>
      <c r="J26" s="557"/>
      <c r="K26" s="560"/>
      <c r="L26" s="557"/>
      <c r="M26" s="557"/>
      <c r="N26" s="557"/>
      <c r="O26" s="72"/>
    </row>
    <row r="27" spans="1:17" ht="63.75" x14ac:dyDescent="0.2">
      <c r="A27" s="152" t="s">
        <v>182</v>
      </c>
      <c r="B27" s="148" t="s">
        <v>111</v>
      </c>
      <c r="C27" s="149" t="s">
        <v>110</v>
      </c>
      <c r="D27" s="150">
        <v>32.174999999999997</v>
      </c>
      <c r="E27" s="562"/>
      <c r="F27" s="559"/>
      <c r="G27" s="560"/>
      <c r="H27" s="557"/>
      <c r="I27" s="560"/>
      <c r="J27" s="557"/>
      <c r="K27" s="560"/>
      <c r="L27" s="557"/>
      <c r="M27" s="557"/>
      <c r="N27" s="557"/>
      <c r="O27" s="72"/>
    </row>
    <row r="28" spans="1:17" ht="25.5" x14ac:dyDescent="0.2">
      <c r="A28" s="152" t="s">
        <v>183</v>
      </c>
      <c r="B28" s="148" t="s">
        <v>124</v>
      </c>
      <c r="C28" s="149" t="s">
        <v>113</v>
      </c>
      <c r="D28" s="150">
        <v>10.199999999999999</v>
      </c>
      <c r="E28" s="86"/>
      <c r="F28" s="87"/>
      <c r="G28" s="289"/>
      <c r="H28" s="87"/>
      <c r="I28" s="88"/>
      <c r="J28" s="87"/>
      <c r="K28" s="289"/>
      <c r="L28" s="72"/>
      <c r="M28" s="72"/>
      <c r="N28" s="72"/>
      <c r="O28" s="72"/>
    </row>
    <row r="29" spans="1:17" ht="38.25" x14ac:dyDescent="0.2">
      <c r="A29" s="152" t="s">
        <v>184</v>
      </c>
      <c r="B29" s="151" t="s">
        <v>125</v>
      </c>
      <c r="C29" s="149" t="s">
        <v>113</v>
      </c>
      <c r="D29" s="150">
        <v>10.199999999999999</v>
      </c>
      <c r="E29" s="292"/>
      <c r="F29" s="87"/>
      <c r="G29" s="289"/>
      <c r="H29" s="87"/>
      <c r="I29" s="289"/>
      <c r="J29" s="72"/>
      <c r="K29" s="289"/>
      <c r="L29" s="72"/>
      <c r="M29" s="72"/>
      <c r="N29" s="72"/>
      <c r="O29" s="72"/>
    </row>
    <row r="30" spans="1:17" ht="25.5" x14ac:dyDescent="0.2">
      <c r="A30" s="152" t="s">
        <v>185</v>
      </c>
      <c r="B30" s="148" t="s">
        <v>126</v>
      </c>
      <c r="C30" s="149" t="s">
        <v>127</v>
      </c>
      <c r="D30" s="150">
        <v>9.1499999999999986</v>
      </c>
      <c r="E30" s="292"/>
      <c r="F30" s="87"/>
      <c r="G30" s="289"/>
      <c r="H30" s="72"/>
      <c r="I30" s="289"/>
      <c r="J30" s="72"/>
      <c r="K30" s="289"/>
      <c r="L30" s="72"/>
      <c r="M30" s="72"/>
      <c r="N30" s="72"/>
      <c r="O30" s="72"/>
    </row>
    <row r="31" spans="1:17" ht="51" x14ac:dyDescent="0.2">
      <c r="A31" s="152" t="s">
        <v>186</v>
      </c>
      <c r="B31" s="151" t="s">
        <v>573</v>
      </c>
      <c r="C31" s="149" t="s">
        <v>113</v>
      </c>
      <c r="D31" s="150">
        <v>9.1499999999999986</v>
      </c>
      <c r="E31" s="86"/>
      <c r="F31" s="87"/>
      <c r="G31" s="289"/>
      <c r="H31" s="87"/>
      <c r="I31" s="88"/>
      <c r="J31" s="87"/>
      <c r="K31" s="289"/>
      <c r="L31" s="72"/>
      <c r="M31" s="72"/>
      <c r="N31" s="72"/>
      <c r="O31" s="72"/>
    </row>
    <row r="32" spans="1:17" ht="38.25" x14ac:dyDescent="0.2">
      <c r="A32" s="152" t="s">
        <v>187</v>
      </c>
      <c r="B32" s="148" t="s">
        <v>118</v>
      </c>
      <c r="C32" s="149" t="s">
        <v>108</v>
      </c>
      <c r="D32" s="150">
        <v>16.059999999999999</v>
      </c>
      <c r="E32" s="292"/>
      <c r="F32" s="87"/>
      <c r="G32" s="289"/>
      <c r="H32" s="72"/>
      <c r="I32" s="289"/>
      <c r="J32" s="72"/>
      <c r="K32" s="289"/>
      <c r="L32" s="72"/>
      <c r="M32" s="72"/>
      <c r="N32" s="72"/>
      <c r="O32" s="72"/>
    </row>
    <row r="33" spans="1:15" ht="25.5" x14ac:dyDescent="0.2">
      <c r="A33" s="152" t="s">
        <v>188</v>
      </c>
      <c r="B33" s="148" t="s">
        <v>119</v>
      </c>
      <c r="C33" s="149" t="s">
        <v>110</v>
      </c>
      <c r="D33" s="150">
        <v>4.2974999999999994</v>
      </c>
      <c r="E33" s="291"/>
      <c r="F33" s="87"/>
      <c r="G33" s="289"/>
      <c r="H33" s="72"/>
      <c r="I33" s="289"/>
      <c r="J33" s="72"/>
      <c r="K33" s="289"/>
      <c r="L33" s="72"/>
      <c r="M33" s="72"/>
      <c r="N33" s="72"/>
      <c r="O33" s="72"/>
    </row>
    <row r="34" spans="1:15" ht="14.25" x14ac:dyDescent="0.2">
      <c r="A34" s="152" t="s">
        <v>189</v>
      </c>
      <c r="B34" s="148" t="s">
        <v>120</v>
      </c>
      <c r="C34" s="149" t="s">
        <v>110</v>
      </c>
      <c r="D34" s="150">
        <v>8.5949999999999989</v>
      </c>
      <c r="E34" s="291"/>
      <c r="F34" s="87"/>
      <c r="G34" s="289"/>
      <c r="H34" s="72"/>
      <c r="I34" s="289"/>
      <c r="J34" s="72"/>
      <c r="K34" s="289"/>
      <c r="L34" s="72"/>
      <c r="M34" s="72"/>
      <c r="N34" s="72"/>
      <c r="O34" s="72"/>
    </row>
    <row r="35" spans="1:15" s="116" customFormat="1" x14ac:dyDescent="0.2">
      <c r="A35" s="139">
        <v>2</v>
      </c>
      <c r="B35" s="145" t="s">
        <v>128</v>
      </c>
      <c r="C35" s="158"/>
      <c r="D35" s="146"/>
      <c r="E35" s="140"/>
      <c r="F35" s="141"/>
      <c r="G35" s="142"/>
      <c r="H35" s="143"/>
      <c r="I35" s="142"/>
      <c r="J35" s="143"/>
      <c r="K35" s="142"/>
      <c r="L35" s="143"/>
      <c r="M35" s="142"/>
      <c r="N35" s="143"/>
      <c r="O35" s="144"/>
    </row>
    <row r="36" spans="1:15" s="116" customFormat="1" ht="51" x14ac:dyDescent="0.2">
      <c r="A36" s="258" t="s">
        <v>193</v>
      </c>
      <c r="B36" s="159" t="s">
        <v>262</v>
      </c>
      <c r="C36" s="160" t="s">
        <v>108</v>
      </c>
      <c r="D36" s="153">
        <v>27.84</v>
      </c>
      <c r="E36" s="292"/>
      <c r="F36" s="72"/>
      <c r="G36" s="289"/>
      <c r="H36" s="87"/>
      <c r="I36" s="289"/>
      <c r="J36" s="87"/>
      <c r="K36" s="289"/>
      <c r="L36" s="72"/>
      <c r="M36" s="72"/>
      <c r="N36" s="72"/>
      <c r="O36" s="72"/>
    </row>
    <row r="37" spans="1:15" s="116" customFormat="1" ht="51" x14ac:dyDescent="0.2">
      <c r="A37" s="258" t="s">
        <v>194</v>
      </c>
      <c r="B37" s="159" t="s">
        <v>263</v>
      </c>
      <c r="C37" s="160" t="s">
        <v>108</v>
      </c>
      <c r="D37" s="153">
        <v>99.79</v>
      </c>
      <c r="E37" s="292"/>
      <c r="F37" s="72"/>
      <c r="G37" s="289"/>
      <c r="H37" s="87"/>
      <c r="I37" s="289"/>
      <c r="J37" s="87"/>
      <c r="K37" s="289"/>
      <c r="L37" s="72"/>
      <c r="M37" s="72"/>
      <c r="N37" s="72"/>
      <c r="O37" s="72"/>
    </row>
    <row r="38" spans="1:15" s="116" customFormat="1" ht="51" x14ac:dyDescent="0.2">
      <c r="A38" s="258" t="s">
        <v>195</v>
      </c>
      <c r="B38" s="159" t="s">
        <v>268</v>
      </c>
      <c r="C38" s="160" t="s">
        <v>108</v>
      </c>
      <c r="D38" s="153">
        <v>3.04</v>
      </c>
      <c r="E38" s="292"/>
      <c r="F38" s="72"/>
      <c r="G38" s="289"/>
      <c r="H38" s="87"/>
      <c r="I38" s="289"/>
      <c r="J38" s="87"/>
      <c r="K38" s="289"/>
      <c r="L38" s="72"/>
      <c r="M38" s="72"/>
      <c r="N38" s="72"/>
      <c r="O38" s="72"/>
    </row>
    <row r="39" spans="1:15" s="116" customFormat="1" ht="51" x14ac:dyDescent="0.2">
      <c r="A39" s="258" t="s">
        <v>196</v>
      </c>
      <c r="B39" s="159" t="s">
        <v>269</v>
      </c>
      <c r="C39" s="160" t="s">
        <v>108</v>
      </c>
      <c r="D39" s="153">
        <v>16.059999999999999</v>
      </c>
      <c r="E39" s="292"/>
      <c r="F39" s="72"/>
      <c r="G39" s="289"/>
      <c r="H39" s="87"/>
      <c r="I39" s="289"/>
      <c r="J39" s="87"/>
      <c r="K39" s="289"/>
      <c r="L39" s="72"/>
      <c r="M39" s="72"/>
      <c r="N39" s="72"/>
      <c r="O39" s="72"/>
    </row>
    <row r="40" spans="1:15" s="116" customFormat="1" ht="38.25" x14ac:dyDescent="0.2">
      <c r="A40" s="258" t="s">
        <v>197</v>
      </c>
      <c r="B40" s="161" t="s">
        <v>141</v>
      </c>
      <c r="C40" s="160" t="s">
        <v>26</v>
      </c>
      <c r="D40" s="162">
        <v>2</v>
      </c>
      <c r="E40" s="292"/>
      <c r="F40" s="72"/>
      <c r="G40" s="289"/>
      <c r="H40" s="87"/>
      <c r="I40" s="289"/>
      <c r="J40" s="87"/>
      <c r="K40" s="289"/>
      <c r="L40" s="72"/>
      <c r="M40" s="72"/>
      <c r="N40" s="72"/>
      <c r="O40" s="72"/>
    </row>
    <row r="41" spans="1:15" s="116" customFormat="1" ht="38.25" x14ac:dyDescent="0.2">
      <c r="A41" s="258" t="s">
        <v>198</v>
      </c>
      <c r="B41" s="161" t="s">
        <v>142</v>
      </c>
      <c r="C41" s="160" t="s">
        <v>26</v>
      </c>
      <c r="D41" s="162">
        <v>4</v>
      </c>
      <c r="E41" s="292"/>
      <c r="F41" s="72"/>
      <c r="G41" s="289"/>
      <c r="H41" s="87"/>
      <c r="I41" s="289"/>
      <c r="J41" s="87"/>
      <c r="K41" s="289"/>
      <c r="L41" s="72"/>
      <c r="M41" s="72"/>
      <c r="N41" s="72"/>
      <c r="O41" s="72"/>
    </row>
    <row r="42" spans="1:15" s="116" customFormat="1" ht="25.5" x14ac:dyDescent="0.2">
      <c r="A42" s="258" t="s">
        <v>199</v>
      </c>
      <c r="B42" s="161" t="s">
        <v>222</v>
      </c>
      <c r="C42" s="160" t="s">
        <v>147</v>
      </c>
      <c r="D42" s="162">
        <v>7</v>
      </c>
      <c r="E42" s="292"/>
      <c r="F42" s="72"/>
      <c r="G42" s="289"/>
      <c r="H42" s="87"/>
      <c r="I42" s="289"/>
      <c r="J42" s="87"/>
      <c r="K42" s="289"/>
      <c r="L42" s="72"/>
      <c r="M42" s="72"/>
      <c r="N42" s="72"/>
      <c r="O42" s="72"/>
    </row>
    <row r="43" spans="1:15" s="116" customFormat="1" ht="25.5" x14ac:dyDescent="0.2">
      <c r="A43" s="258" t="s">
        <v>200</v>
      </c>
      <c r="B43" s="164" t="s">
        <v>220</v>
      </c>
      <c r="C43" s="218" t="s">
        <v>147</v>
      </c>
      <c r="D43" s="246">
        <v>1</v>
      </c>
      <c r="E43" s="292"/>
      <c r="F43" s="72"/>
      <c r="G43" s="289"/>
      <c r="H43" s="87"/>
      <c r="I43" s="289"/>
      <c r="J43" s="87"/>
      <c r="K43" s="289"/>
      <c r="L43" s="72"/>
      <c r="M43" s="72"/>
      <c r="N43" s="72"/>
      <c r="O43" s="72"/>
    </row>
    <row r="44" spans="1:15" s="116" customFormat="1" x14ac:dyDescent="0.2">
      <c r="A44" s="258" t="s">
        <v>201</v>
      </c>
      <c r="B44" s="164" t="s">
        <v>146</v>
      </c>
      <c r="C44" s="160" t="s">
        <v>147</v>
      </c>
      <c r="D44" s="165">
        <v>6</v>
      </c>
      <c r="E44" s="292"/>
      <c r="F44" s="183"/>
      <c r="G44" s="289"/>
      <c r="H44" s="72"/>
      <c r="I44" s="289"/>
      <c r="J44" s="87"/>
      <c r="K44" s="289"/>
      <c r="L44" s="72"/>
      <c r="M44" s="72"/>
      <c r="N44" s="72"/>
      <c r="O44" s="72"/>
    </row>
    <row r="45" spans="1:15" s="116" customFormat="1" ht="25.5" x14ac:dyDescent="0.2">
      <c r="A45" s="258" t="s">
        <v>202</v>
      </c>
      <c r="B45" s="155" t="s">
        <v>148</v>
      </c>
      <c r="C45" s="166" t="s">
        <v>147</v>
      </c>
      <c r="D45" s="163">
        <v>7</v>
      </c>
      <c r="E45" s="292"/>
      <c r="F45" s="183"/>
      <c r="G45" s="289"/>
      <c r="H45" s="72"/>
      <c r="I45" s="289"/>
      <c r="J45" s="87"/>
      <c r="K45" s="289"/>
      <c r="L45" s="72"/>
      <c r="M45" s="72"/>
      <c r="N45" s="72"/>
      <c r="O45" s="72"/>
    </row>
    <row r="46" spans="1:15" s="116" customFormat="1" x14ac:dyDescent="0.2">
      <c r="A46" s="258" t="s">
        <v>203</v>
      </c>
      <c r="B46" s="155" t="s">
        <v>149</v>
      </c>
      <c r="C46" s="166" t="s">
        <v>147</v>
      </c>
      <c r="D46" s="163">
        <v>7</v>
      </c>
      <c r="E46" s="86"/>
      <c r="F46" s="183"/>
      <c r="G46" s="289"/>
      <c r="H46" s="87"/>
      <c r="I46" s="88"/>
      <c r="J46" s="87"/>
      <c r="K46" s="289"/>
      <c r="L46" s="72"/>
      <c r="M46" s="72"/>
      <c r="N46" s="72"/>
      <c r="O46" s="72"/>
    </row>
    <row r="47" spans="1:15" s="116" customFormat="1" x14ac:dyDescent="0.2">
      <c r="A47" s="258" t="s">
        <v>204</v>
      </c>
      <c r="B47" s="167" t="s">
        <v>150</v>
      </c>
      <c r="C47" s="166" t="s">
        <v>108</v>
      </c>
      <c r="D47" s="153">
        <v>146.73000000000002</v>
      </c>
      <c r="E47" s="292"/>
      <c r="F47" s="183"/>
      <c r="G47" s="289"/>
      <c r="H47" s="87"/>
      <c r="I47" s="289"/>
      <c r="J47" s="87"/>
      <c r="K47" s="289"/>
      <c r="L47" s="72"/>
      <c r="M47" s="72"/>
      <c r="N47" s="72"/>
      <c r="O47" s="72"/>
    </row>
    <row r="48" spans="1:15" s="116" customFormat="1" x14ac:dyDescent="0.2">
      <c r="A48" s="258" t="s">
        <v>205</v>
      </c>
      <c r="B48" s="155" t="s">
        <v>151</v>
      </c>
      <c r="C48" s="166" t="s">
        <v>108</v>
      </c>
      <c r="D48" s="153">
        <v>127.63</v>
      </c>
      <c r="E48" s="291"/>
      <c r="F48" s="183"/>
      <c r="G48" s="289"/>
      <c r="H48" s="87"/>
      <c r="I48" s="289"/>
      <c r="J48" s="87"/>
      <c r="K48" s="289"/>
      <c r="L48" s="72"/>
      <c r="M48" s="72"/>
      <c r="N48" s="72"/>
      <c r="O48" s="72"/>
    </row>
    <row r="49" spans="1:15" s="116" customFormat="1" x14ac:dyDescent="0.2">
      <c r="A49" s="258" t="s">
        <v>206</v>
      </c>
      <c r="B49" s="155" t="s">
        <v>152</v>
      </c>
      <c r="C49" s="166" t="s">
        <v>108</v>
      </c>
      <c r="D49" s="153">
        <v>127.63000000000001</v>
      </c>
      <c r="E49" s="292"/>
      <c r="F49" s="183"/>
      <c r="G49" s="289"/>
      <c r="H49" s="87"/>
      <c r="I49" s="289"/>
      <c r="J49" s="87"/>
      <c r="K49" s="289"/>
      <c r="L49" s="72"/>
      <c r="M49" s="72"/>
      <c r="N49" s="72"/>
      <c r="O49" s="72"/>
    </row>
    <row r="50" spans="1:15" s="116" customFormat="1" ht="76.5" x14ac:dyDescent="0.2">
      <c r="A50" s="258" t="s">
        <v>207</v>
      </c>
      <c r="B50" s="155" t="s">
        <v>670</v>
      </c>
      <c r="C50" s="166" t="s">
        <v>147</v>
      </c>
      <c r="D50" s="163">
        <v>6</v>
      </c>
      <c r="E50" s="292"/>
      <c r="F50" s="183"/>
      <c r="G50" s="289"/>
      <c r="H50" s="72"/>
      <c r="I50" s="289"/>
      <c r="J50" s="87"/>
      <c r="K50" s="289"/>
      <c r="L50" s="72"/>
      <c r="M50" s="72"/>
      <c r="N50" s="72"/>
      <c r="O50" s="72"/>
    </row>
    <row r="51" spans="1:15" s="116" customFormat="1" ht="51" x14ac:dyDescent="0.2">
      <c r="A51" s="258" t="s">
        <v>208</v>
      </c>
      <c r="B51" s="155" t="s">
        <v>153</v>
      </c>
      <c r="C51" s="166" t="s">
        <v>147</v>
      </c>
      <c r="D51" s="163">
        <v>1</v>
      </c>
      <c r="E51" s="292"/>
      <c r="F51" s="183"/>
      <c r="G51" s="289"/>
      <c r="H51" s="72"/>
      <c r="I51" s="289"/>
      <c r="J51" s="87"/>
      <c r="K51" s="289"/>
      <c r="L51" s="72"/>
      <c r="M51" s="72"/>
      <c r="N51" s="72"/>
      <c r="O51" s="72"/>
    </row>
    <row r="52" spans="1:15" s="71" customFormat="1" x14ac:dyDescent="0.2">
      <c r="A52" s="64"/>
      <c r="B52" s="65"/>
      <c r="C52" s="66"/>
      <c r="D52" s="67"/>
      <c r="E52" s="68"/>
      <c r="F52" s="69"/>
      <c r="G52" s="70"/>
      <c r="H52" s="69"/>
      <c r="I52" s="70"/>
      <c r="J52" s="69"/>
      <c r="K52" s="70"/>
      <c r="L52" s="69"/>
      <c r="M52" s="70"/>
      <c r="N52" s="69"/>
      <c r="O52" s="69"/>
    </row>
    <row r="53" spans="1:15" s="42" customFormat="1" x14ac:dyDescent="0.2">
      <c r="A53" s="43"/>
      <c r="B53" s="23" t="s">
        <v>0</v>
      </c>
      <c r="C53" s="44"/>
      <c r="D53" s="43"/>
      <c r="E53" s="45"/>
      <c r="F53" s="46"/>
      <c r="G53" s="48"/>
      <c r="H53" s="47"/>
      <c r="I53" s="48"/>
      <c r="J53" s="47"/>
      <c r="K53" s="48"/>
      <c r="L53" s="47"/>
      <c r="M53" s="48"/>
      <c r="N53" s="47"/>
      <c r="O53" s="73"/>
    </row>
    <row r="54" spans="1:15" x14ac:dyDescent="0.2">
      <c r="J54" s="15" t="s">
        <v>723</v>
      </c>
      <c r="K54" s="14"/>
      <c r="L54" s="14"/>
      <c r="M54" s="14"/>
      <c r="N54" s="14"/>
      <c r="O54" s="49"/>
    </row>
    <row r="55" spans="1:15" x14ac:dyDescent="0.2">
      <c r="J55" s="15" t="s">
        <v>19</v>
      </c>
      <c r="K55" s="50"/>
      <c r="L55" s="50"/>
      <c r="M55" s="50"/>
      <c r="N55" s="50"/>
      <c r="O55" s="51"/>
    </row>
    <row r="56" spans="1:15" x14ac:dyDescent="0.2">
      <c r="J56" s="15"/>
      <c r="K56" s="74"/>
      <c r="L56" s="74"/>
      <c r="M56" s="74"/>
      <c r="N56" s="74"/>
      <c r="O56" s="75"/>
    </row>
    <row r="57" spans="1:15" x14ac:dyDescent="0.2">
      <c r="B57" s="52" t="s">
        <v>24</v>
      </c>
      <c r="E57" s="53"/>
    </row>
    <row r="58" spans="1:15" x14ac:dyDescent="0.2">
      <c r="E58" s="53" t="s">
        <v>724</v>
      </c>
    </row>
    <row r="59" spans="1:15" x14ac:dyDescent="0.2">
      <c r="B59" s="52" t="s">
        <v>25</v>
      </c>
      <c r="E59" s="53"/>
    </row>
    <row r="60" spans="1:15" x14ac:dyDescent="0.2">
      <c r="E60"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1-19&amp;"Arial,Bold"&amp;USADZĪVES KANALIZĀCIJA K1 EGĻU IELĀ.</oddHeader>
    <oddFooter>&amp;C&amp;8&amp;P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2.7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83"/>
  <sheetViews>
    <sheetView topLeftCell="A71" workbookViewId="0">
      <selection activeCell="E83" sqref="E83"/>
    </sheetView>
  </sheetViews>
  <sheetFormatPr defaultColWidth="9.140625" defaultRowHeight="12.75" x14ac:dyDescent="0.2"/>
  <cols>
    <col min="1" max="1" width="6.42578125" style="3" customWidth="1"/>
    <col min="2" max="2" width="40.140625" style="1" customWidth="1"/>
    <col min="3" max="3" width="5.5703125" style="2" customWidth="1"/>
    <col min="4" max="4" width="7.28515625" style="3" customWidth="1"/>
    <col min="5" max="5" width="5.42578125" style="3" customWidth="1"/>
    <col min="6" max="6" width="5.7109375" style="4" customWidth="1"/>
    <col min="7" max="7" width="6.42578125" style="5" customWidth="1"/>
    <col min="8" max="8" width="6.85546875" style="5" customWidth="1"/>
    <col min="9" max="9" width="6.28515625" style="5" customWidth="1"/>
    <col min="10" max="10" width="7.8554687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D41</f>
        <v>102.47</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D42</f>
        <v>168.16</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D43</f>
        <v>446.46</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D44</f>
        <v>304.52999999999997</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4596.9434999999994</v>
      </c>
      <c r="E15" s="567"/>
      <c r="F15" s="565"/>
      <c r="G15" s="566"/>
      <c r="H15" s="564"/>
      <c r="I15" s="566"/>
      <c r="J15" s="563"/>
      <c r="K15" s="566"/>
      <c r="L15" s="563"/>
      <c r="M15" s="563"/>
      <c r="N15" s="563"/>
      <c r="O15" s="72"/>
    </row>
    <row r="16" spans="1:17" s="89" customFormat="1" ht="63.75" x14ac:dyDescent="0.2">
      <c r="A16" s="152" t="s">
        <v>172</v>
      </c>
      <c r="B16" s="148" t="s">
        <v>111</v>
      </c>
      <c r="C16" s="149" t="s">
        <v>110</v>
      </c>
      <c r="D16" s="150">
        <v>3053.496368421052</v>
      </c>
      <c r="E16" s="568"/>
      <c r="F16" s="565"/>
      <c r="G16" s="566"/>
      <c r="H16" s="563"/>
      <c r="I16" s="566"/>
      <c r="J16" s="563"/>
      <c r="K16" s="566"/>
      <c r="L16" s="563"/>
      <c r="M16" s="563"/>
      <c r="N16" s="563"/>
      <c r="O16" s="72"/>
    </row>
    <row r="17" spans="1:17" s="89" customFormat="1" ht="25.5" x14ac:dyDescent="0.2">
      <c r="A17" s="152" t="s">
        <v>173</v>
      </c>
      <c r="B17" s="148" t="s">
        <v>115</v>
      </c>
      <c r="C17" s="149" t="s">
        <v>113</v>
      </c>
      <c r="D17" s="150">
        <v>2349.7259999999997</v>
      </c>
      <c r="E17" s="86"/>
      <c r="F17" s="87"/>
      <c r="G17" s="289"/>
      <c r="H17" s="87"/>
      <c r="I17" s="88"/>
      <c r="J17" s="87"/>
      <c r="K17" s="289"/>
      <c r="L17" s="72"/>
      <c r="M17" s="72"/>
      <c r="N17" s="72"/>
      <c r="O17" s="72"/>
    </row>
    <row r="18" spans="1:17" s="89" customFormat="1" ht="38.25" x14ac:dyDescent="0.2">
      <c r="A18" s="152" t="s">
        <v>174</v>
      </c>
      <c r="B18" s="151" t="s">
        <v>116</v>
      </c>
      <c r="C18" s="149" t="s">
        <v>113</v>
      </c>
      <c r="D18" s="150">
        <v>2349.7259999999997</v>
      </c>
      <c r="E18" s="292"/>
      <c r="F18" s="87"/>
      <c r="G18" s="289"/>
      <c r="H18" s="87"/>
      <c r="I18" s="289"/>
      <c r="J18" s="72"/>
      <c r="K18" s="289"/>
      <c r="L18" s="72"/>
      <c r="M18" s="72"/>
      <c r="N18" s="72"/>
      <c r="O18" s="72"/>
    </row>
    <row r="19" spans="1:17" s="89" customFormat="1" ht="14.25" x14ac:dyDescent="0.2">
      <c r="A19" s="152" t="s">
        <v>175</v>
      </c>
      <c r="B19" s="148" t="s">
        <v>117</v>
      </c>
      <c r="C19" s="149" t="s">
        <v>113</v>
      </c>
      <c r="D19" s="150">
        <v>1000</v>
      </c>
      <c r="E19" s="292"/>
      <c r="F19" s="87"/>
      <c r="G19" s="289"/>
      <c r="H19" s="72"/>
      <c r="I19" s="289"/>
      <c r="J19" s="72"/>
      <c r="K19" s="289"/>
      <c r="L19" s="72"/>
      <c r="M19" s="72"/>
      <c r="N19" s="72"/>
      <c r="O19" s="72"/>
    </row>
    <row r="20" spans="1:17" s="89" customFormat="1" ht="38.25" x14ac:dyDescent="0.2">
      <c r="A20" s="152" t="s">
        <v>176</v>
      </c>
      <c r="B20" s="151" t="s">
        <v>574</v>
      </c>
      <c r="C20" s="149" t="s">
        <v>113</v>
      </c>
      <c r="D20" s="150">
        <v>1000</v>
      </c>
      <c r="E20" s="86"/>
      <c r="F20" s="87"/>
      <c r="G20" s="289"/>
      <c r="H20" s="87"/>
      <c r="I20" s="88"/>
      <c r="J20" s="87"/>
      <c r="K20" s="289"/>
      <c r="L20" s="72"/>
      <c r="M20" s="72"/>
      <c r="N20" s="72"/>
      <c r="O20" s="72"/>
    </row>
    <row r="21" spans="1:17" s="89" customFormat="1" ht="38.25" x14ac:dyDescent="0.2">
      <c r="A21" s="152" t="s">
        <v>177</v>
      </c>
      <c r="B21" s="148" t="s">
        <v>118</v>
      </c>
      <c r="C21" s="149" t="s">
        <v>108</v>
      </c>
      <c r="D21" s="153">
        <v>1021.6199999999999</v>
      </c>
      <c r="E21" s="292"/>
      <c r="F21" s="87"/>
      <c r="G21" s="289"/>
      <c r="H21" s="72"/>
      <c r="I21" s="289"/>
      <c r="J21" s="72"/>
      <c r="K21" s="289"/>
      <c r="L21" s="72"/>
      <c r="M21" s="72"/>
      <c r="N21" s="72"/>
      <c r="O21" s="72"/>
    </row>
    <row r="22" spans="1:17" ht="25.5" x14ac:dyDescent="0.2">
      <c r="A22" s="152" t="s">
        <v>178</v>
      </c>
      <c r="B22" s="148" t="s">
        <v>119</v>
      </c>
      <c r="C22" s="149" t="s">
        <v>110</v>
      </c>
      <c r="D22" s="150">
        <v>229.86449999999996</v>
      </c>
      <c r="E22" s="291"/>
      <c r="F22" s="87"/>
      <c r="G22" s="289"/>
      <c r="H22" s="72"/>
      <c r="I22" s="289"/>
      <c r="J22" s="72"/>
      <c r="K22" s="289"/>
      <c r="L22" s="72"/>
      <c r="M22" s="72"/>
      <c r="N22" s="72"/>
      <c r="O22" s="72"/>
    </row>
    <row r="23" spans="1:17" ht="14.25" x14ac:dyDescent="0.2">
      <c r="A23" s="152" t="s">
        <v>179</v>
      </c>
      <c r="B23" s="148" t="s">
        <v>120</v>
      </c>
      <c r="C23" s="149" t="s">
        <v>110</v>
      </c>
      <c r="D23" s="150">
        <v>459.72899999999993</v>
      </c>
      <c r="E23" s="291"/>
      <c r="F23" s="87"/>
      <c r="G23" s="289"/>
      <c r="H23" s="72"/>
      <c r="I23" s="289"/>
      <c r="J23" s="72"/>
      <c r="K23" s="289"/>
      <c r="L23" s="72"/>
      <c r="M23" s="72"/>
      <c r="N23" s="72"/>
      <c r="O23" s="72"/>
    </row>
    <row r="24" spans="1:17" x14ac:dyDescent="0.2">
      <c r="A24" s="152" t="s">
        <v>180</v>
      </c>
      <c r="B24" s="154" t="s">
        <v>122</v>
      </c>
      <c r="C24" s="149" t="s">
        <v>108</v>
      </c>
      <c r="D24" s="150">
        <v>950</v>
      </c>
      <c r="E24" s="85"/>
      <c r="F24" s="87"/>
      <c r="G24" s="289"/>
      <c r="H24" s="87"/>
      <c r="I24" s="289"/>
      <c r="J24" s="72"/>
      <c r="K24" s="289"/>
      <c r="L24" s="72"/>
      <c r="M24" s="72"/>
      <c r="N24" s="72"/>
      <c r="O24" s="72"/>
    </row>
    <row r="25" spans="1:17" x14ac:dyDescent="0.2">
      <c r="A25" s="18"/>
      <c r="B25" s="156" t="s">
        <v>123</v>
      </c>
      <c r="C25" s="156"/>
      <c r="D25" s="157"/>
      <c r="E25" s="25"/>
      <c r="F25" s="31"/>
      <c r="G25" s="33"/>
      <c r="H25" s="35"/>
      <c r="I25" s="33"/>
      <c r="J25" s="35"/>
      <c r="K25" s="33"/>
      <c r="L25" s="35"/>
      <c r="M25" s="33"/>
      <c r="N25" s="35"/>
      <c r="O25" s="41"/>
    </row>
    <row r="26" spans="1:17" s="89" customFormat="1" ht="25.5" x14ac:dyDescent="0.2">
      <c r="A26" s="152" t="s">
        <v>181</v>
      </c>
      <c r="B26" s="155" t="s">
        <v>690</v>
      </c>
      <c r="C26" s="207" t="s">
        <v>108</v>
      </c>
      <c r="D26" s="216">
        <f>D45</f>
        <v>106.4</v>
      </c>
      <c r="E26" s="86"/>
      <c r="F26" s="87"/>
      <c r="G26" s="289"/>
      <c r="H26" s="87"/>
      <c r="I26" s="88"/>
      <c r="J26" s="87"/>
      <c r="K26" s="289"/>
      <c r="L26" s="72"/>
      <c r="M26" s="72"/>
      <c r="N26" s="72"/>
      <c r="O26" s="72"/>
      <c r="Q26" s="307"/>
    </row>
    <row r="27" spans="1:17" s="89" customFormat="1" ht="25.5" x14ac:dyDescent="0.2">
      <c r="A27" s="152" t="s">
        <v>182</v>
      </c>
      <c r="B27" s="155" t="s">
        <v>684</v>
      </c>
      <c r="C27" s="207" t="s">
        <v>108</v>
      </c>
      <c r="D27" s="216">
        <f>D46</f>
        <v>238.78</v>
      </c>
      <c r="E27" s="86"/>
      <c r="F27" s="87"/>
      <c r="G27" s="289"/>
      <c r="H27" s="87"/>
      <c r="I27" s="88"/>
      <c r="J27" s="87"/>
      <c r="K27" s="289"/>
      <c r="L27" s="72"/>
      <c r="M27" s="72"/>
      <c r="N27" s="72"/>
      <c r="O27" s="72"/>
      <c r="Q27" s="307"/>
    </row>
    <row r="28" spans="1:17" ht="25.5" x14ac:dyDescent="0.2">
      <c r="A28" s="152" t="s">
        <v>183</v>
      </c>
      <c r="B28" s="148" t="s">
        <v>109</v>
      </c>
      <c r="C28" s="149" t="s">
        <v>110</v>
      </c>
      <c r="D28" s="150">
        <v>875.46</v>
      </c>
      <c r="E28" s="573"/>
      <c r="F28" s="571"/>
      <c r="G28" s="572"/>
      <c r="H28" s="570"/>
      <c r="I28" s="572"/>
      <c r="J28" s="569"/>
      <c r="K28" s="572"/>
      <c r="L28" s="569"/>
      <c r="M28" s="569"/>
      <c r="N28" s="569"/>
      <c r="O28" s="72"/>
    </row>
    <row r="29" spans="1:17" ht="63.75" x14ac:dyDescent="0.2">
      <c r="A29" s="152" t="s">
        <v>184</v>
      </c>
      <c r="B29" s="148" t="s">
        <v>111</v>
      </c>
      <c r="C29" s="149" t="s">
        <v>110</v>
      </c>
      <c r="D29" s="150">
        <v>501.8264999999999</v>
      </c>
      <c r="E29" s="574"/>
      <c r="F29" s="571"/>
      <c r="G29" s="572"/>
      <c r="H29" s="569"/>
      <c r="I29" s="572"/>
      <c r="J29" s="569"/>
      <c r="K29" s="572"/>
      <c r="L29" s="569"/>
      <c r="M29" s="569"/>
      <c r="N29" s="569"/>
      <c r="O29" s="72"/>
    </row>
    <row r="30" spans="1:17" ht="38.25" x14ac:dyDescent="0.2">
      <c r="A30" s="152" t="s">
        <v>185</v>
      </c>
      <c r="B30" s="148" t="s">
        <v>276</v>
      </c>
      <c r="C30" s="149" t="s">
        <v>113</v>
      </c>
      <c r="D30" s="150">
        <v>10</v>
      </c>
      <c r="E30" s="86"/>
      <c r="F30" s="87"/>
      <c r="G30" s="289"/>
      <c r="H30" s="87"/>
      <c r="I30" s="88"/>
      <c r="J30" s="72"/>
      <c r="K30" s="289"/>
      <c r="L30" s="72"/>
      <c r="M30" s="72"/>
      <c r="N30" s="72"/>
      <c r="O30" s="72"/>
    </row>
    <row r="31" spans="1:17" ht="51" x14ac:dyDescent="0.2">
      <c r="A31" s="152" t="s">
        <v>186</v>
      </c>
      <c r="B31" s="151" t="s">
        <v>277</v>
      </c>
      <c r="C31" s="149" t="s">
        <v>127</v>
      </c>
      <c r="D31" s="150">
        <v>10</v>
      </c>
      <c r="E31" s="86"/>
      <c r="F31" s="87"/>
      <c r="G31" s="289"/>
      <c r="H31" s="87"/>
      <c r="I31" s="88"/>
      <c r="J31" s="87"/>
      <c r="K31" s="289"/>
      <c r="L31" s="72"/>
      <c r="M31" s="72"/>
      <c r="N31" s="72"/>
      <c r="O31" s="72"/>
    </row>
    <row r="32" spans="1:17" ht="25.5" x14ac:dyDescent="0.2">
      <c r="A32" s="152" t="s">
        <v>187</v>
      </c>
      <c r="B32" s="148" t="s">
        <v>124</v>
      </c>
      <c r="C32" s="149" t="s">
        <v>113</v>
      </c>
      <c r="D32" s="150">
        <v>172.5</v>
      </c>
      <c r="E32" s="86"/>
      <c r="F32" s="87"/>
      <c r="G32" s="289"/>
      <c r="H32" s="87"/>
      <c r="I32" s="88"/>
      <c r="J32" s="87"/>
      <c r="K32" s="289"/>
      <c r="L32" s="72"/>
      <c r="M32" s="72"/>
      <c r="N32" s="72"/>
      <c r="O32" s="72"/>
    </row>
    <row r="33" spans="1:15" ht="38.25" x14ac:dyDescent="0.2">
      <c r="A33" s="152" t="s">
        <v>188</v>
      </c>
      <c r="B33" s="151" t="s">
        <v>125</v>
      </c>
      <c r="C33" s="149" t="s">
        <v>113</v>
      </c>
      <c r="D33" s="150">
        <v>172.5</v>
      </c>
      <c r="E33" s="292"/>
      <c r="F33" s="87"/>
      <c r="G33" s="289"/>
      <c r="H33" s="87"/>
      <c r="I33" s="289"/>
      <c r="J33" s="72"/>
      <c r="K33" s="289"/>
      <c r="L33" s="72"/>
      <c r="M33" s="72"/>
      <c r="N33" s="72"/>
      <c r="O33" s="72"/>
    </row>
    <row r="34" spans="1:15" ht="25.5" x14ac:dyDescent="0.2">
      <c r="A34" s="152" t="s">
        <v>189</v>
      </c>
      <c r="B34" s="148" t="s">
        <v>126</v>
      </c>
      <c r="C34" s="149" t="s">
        <v>127</v>
      </c>
      <c r="D34" s="150">
        <v>240</v>
      </c>
      <c r="E34" s="292"/>
      <c r="F34" s="87"/>
      <c r="G34" s="289"/>
      <c r="H34" s="72"/>
      <c r="I34" s="289"/>
      <c r="J34" s="72"/>
      <c r="K34" s="289"/>
      <c r="L34" s="72"/>
      <c r="M34" s="72"/>
      <c r="N34" s="72"/>
      <c r="O34" s="72"/>
    </row>
    <row r="35" spans="1:15" ht="51" x14ac:dyDescent="0.2">
      <c r="A35" s="152" t="s">
        <v>190</v>
      </c>
      <c r="B35" s="151" t="s">
        <v>573</v>
      </c>
      <c r="C35" s="149" t="s">
        <v>113</v>
      </c>
      <c r="D35" s="150">
        <v>240</v>
      </c>
      <c r="E35" s="86"/>
      <c r="F35" s="87"/>
      <c r="G35" s="289"/>
      <c r="H35" s="87"/>
      <c r="I35" s="88"/>
      <c r="J35" s="87"/>
      <c r="K35" s="289"/>
      <c r="L35" s="72"/>
      <c r="M35" s="72"/>
      <c r="N35" s="72"/>
      <c r="O35" s="72"/>
    </row>
    <row r="36" spans="1:15" ht="38.25" x14ac:dyDescent="0.2">
      <c r="A36" s="152" t="s">
        <v>191</v>
      </c>
      <c r="B36" s="148" t="s">
        <v>118</v>
      </c>
      <c r="C36" s="149" t="s">
        <v>108</v>
      </c>
      <c r="D36" s="150">
        <v>216.38</v>
      </c>
      <c r="E36" s="292"/>
      <c r="F36" s="87"/>
      <c r="G36" s="289"/>
      <c r="H36" s="72"/>
      <c r="I36" s="289"/>
      <c r="J36" s="72"/>
      <c r="K36" s="289"/>
      <c r="L36" s="72"/>
      <c r="M36" s="72"/>
      <c r="N36" s="72"/>
      <c r="O36" s="72"/>
    </row>
    <row r="37" spans="1:15" ht="25.5" x14ac:dyDescent="0.2">
      <c r="A37" s="152" t="s">
        <v>192</v>
      </c>
      <c r="B37" s="148" t="s">
        <v>119</v>
      </c>
      <c r="C37" s="149" t="s">
        <v>110</v>
      </c>
      <c r="D37" s="150">
        <v>77.67</v>
      </c>
      <c r="E37" s="291"/>
      <c r="F37" s="87"/>
      <c r="G37" s="289"/>
      <c r="H37" s="72"/>
      <c r="I37" s="289"/>
      <c r="J37" s="72"/>
      <c r="K37" s="289"/>
      <c r="L37" s="72"/>
      <c r="M37" s="72"/>
      <c r="N37" s="72"/>
      <c r="O37" s="72"/>
    </row>
    <row r="38" spans="1:15" ht="14.25" x14ac:dyDescent="0.2">
      <c r="A38" s="152" t="s">
        <v>310</v>
      </c>
      <c r="B38" s="148" t="s">
        <v>120</v>
      </c>
      <c r="C38" s="149" t="s">
        <v>110</v>
      </c>
      <c r="D38" s="150">
        <v>155.33000000000001</v>
      </c>
      <c r="E38" s="291"/>
      <c r="F38" s="87"/>
      <c r="G38" s="289"/>
      <c r="H38" s="72"/>
      <c r="I38" s="289"/>
      <c r="J38" s="72"/>
      <c r="K38" s="289"/>
      <c r="L38" s="72"/>
      <c r="M38" s="72"/>
      <c r="N38" s="72"/>
      <c r="O38" s="72"/>
    </row>
    <row r="39" spans="1:15" ht="51" x14ac:dyDescent="0.2">
      <c r="A39" s="152" t="s">
        <v>311</v>
      </c>
      <c r="B39" s="154" t="s">
        <v>121</v>
      </c>
      <c r="C39" s="149" t="s">
        <v>110</v>
      </c>
      <c r="D39" s="150">
        <v>0.6</v>
      </c>
      <c r="E39" s="292"/>
      <c r="F39" s="72"/>
      <c r="G39" s="289"/>
      <c r="H39" s="72"/>
      <c r="I39" s="289"/>
      <c r="J39" s="72"/>
      <c r="K39" s="289"/>
      <c r="L39" s="72"/>
      <c r="M39" s="72"/>
      <c r="N39" s="72"/>
      <c r="O39" s="72"/>
    </row>
    <row r="40" spans="1:15" s="116" customFormat="1" x14ac:dyDescent="0.2">
      <c r="A40" s="139">
        <v>2</v>
      </c>
      <c r="B40" s="145" t="s">
        <v>128</v>
      </c>
      <c r="C40" s="158"/>
      <c r="D40" s="146"/>
      <c r="E40" s="140"/>
      <c r="F40" s="141"/>
      <c r="G40" s="142"/>
      <c r="H40" s="143"/>
      <c r="I40" s="142"/>
      <c r="J40" s="143"/>
      <c r="K40" s="142"/>
      <c r="L40" s="143"/>
      <c r="M40" s="142"/>
      <c r="N40" s="143"/>
      <c r="O40" s="144"/>
    </row>
    <row r="41" spans="1:15" s="116" customFormat="1" ht="51" x14ac:dyDescent="0.2">
      <c r="A41" s="258" t="s">
        <v>193</v>
      </c>
      <c r="B41" s="159" t="s">
        <v>262</v>
      </c>
      <c r="C41" s="160" t="s">
        <v>108</v>
      </c>
      <c r="D41" s="153">
        <v>102.47</v>
      </c>
      <c r="E41" s="292"/>
      <c r="F41" s="72"/>
      <c r="G41" s="289"/>
      <c r="H41" s="87"/>
      <c r="I41" s="289"/>
      <c r="J41" s="87"/>
      <c r="K41" s="289"/>
      <c r="L41" s="72"/>
      <c r="M41" s="72"/>
      <c r="N41" s="72"/>
      <c r="O41" s="72"/>
    </row>
    <row r="42" spans="1:15" s="116" customFormat="1" ht="51" x14ac:dyDescent="0.2">
      <c r="A42" s="258" t="s">
        <v>194</v>
      </c>
      <c r="B42" s="159" t="s">
        <v>263</v>
      </c>
      <c r="C42" s="160" t="s">
        <v>108</v>
      </c>
      <c r="D42" s="153">
        <v>168.16</v>
      </c>
      <c r="E42" s="292"/>
      <c r="F42" s="72"/>
      <c r="G42" s="289"/>
      <c r="H42" s="87"/>
      <c r="I42" s="289"/>
      <c r="J42" s="87"/>
      <c r="K42" s="289"/>
      <c r="L42" s="72"/>
      <c r="M42" s="72"/>
      <c r="N42" s="72"/>
      <c r="O42" s="72"/>
    </row>
    <row r="43" spans="1:15" s="116" customFormat="1" ht="51" x14ac:dyDescent="0.2">
      <c r="A43" s="258" t="s">
        <v>195</v>
      </c>
      <c r="B43" s="159" t="s">
        <v>264</v>
      </c>
      <c r="C43" s="160" t="s">
        <v>108</v>
      </c>
      <c r="D43" s="153">
        <v>446.46</v>
      </c>
      <c r="E43" s="292"/>
      <c r="F43" s="72"/>
      <c r="G43" s="289"/>
      <c r="H43" s="87"/>
      <c r="I43" s="289"/>
      <c r="J43" s="87"/>
      <c r="K43" s="289"/>
      <c r="L43" s="72"/>
      <c r="M43" s="72"/>
      <c r="N43" s="72"/>
      <c r="O43" s="72"/>
    </row>
    <row r="44" spans="1:15" s="116" customFormat="1" ht="51" x14ac:dyDescent="0.2">
      <c r="A44" s="258" t="s">
        <v>196</v>
      </c>
      <c r="B44" s="159" t="s">
        <v>265</v>
      </c>
      <c r="C44" s="160" t="s">
        <v>108</v>
      </c>
      <c r="D44" s="153">
        <v>304.52999999999997</v>
      </c>
      <c r="E44" s="292"/>
      <c r="F44" s="72"/>
      <c r="G44" s="289"/>
      <c r="H44" s="87"/>
      <c r="I44" s="289"/>
      <c r="J44" s="87"/>
      <c r="K44" s="289"/>
      <c r="L44" s="72"/>
      <c r="M44" s="72"/>
      <c r="N44" s="72"/>
      <c r="O44" s="72"/>
    </row>
    <row r="45" spans="1:15" s="116" customFormat="1" ht="51" x14ac:dyDescent="0.2">
      <c r="A45" s="258" t="s">
        <v>197</v>
      </c>
      <c r="B45" s="159" t="s">
        <v>268</v>
      </c>
      <c r="C45" s="160" t="s">
        <v>108</v>
      </c>
      <c r="D45" s="153">
        <v>106.4</v>
      </c>
      <c r="E45" s="292"/>
      <c r="F45" s="72"/>
      <c r="G45" s="289"/>
      <c r="H45" s="87"/>
      <c r="I45" s="289"/>
      <c r="J45" s="87"/>
      <c r="K45" s="289"/>
      <c r="L45" s="72"/>
      <c r="M45" s="72"/>
      <c r="N45" s="72"/>
      <c r="O45" s="72"/>
    </row>
    <row r="46" spans="1:15" s="116" customFormat="1" ht="51" x14ac:dyDescent="0.2">
      <c r="A46" s="258" t="s">
        <v>198</v>
      </c>
      <c r="B46" s="159" t="s">
        <v>269</v>
      </c>
      <c r="C46" s="160" t="s">
        <v>108</v>
      </c>
      <c r="D46" s="153">
        <v>238.78</v>
      </c>
      <c r="E46" s="292"/>
      <c r="F46" s="72"/>
      <c r="G46" s="289"/>
      <c r="H46" s="87"/>
      <c r="I46" s="289"/>
      <c r="J46" s="87"/>
      <c r="K46" s="289"/>
      <c r="L46" s="72"/>
      <c r="M46" s="72"/>
      <c r="N46" s="72"/>
      <c r="O46" s="72"/>
    </row>
    <row r="47" spans="1:15" s="116" customFormat="1" ht="38.25" x14ac:dyDescent="0.2">
      <c r="A47" s="258" t="s">
        <v>199</v>
      </c>
      <c r="B47" s="161" t="s">
        <v>141</v>
      </c>
      <c r="C47" s="160" t="s">
        <v>26</v>
      </c>
      <c r="D47" s="162">
        <v>2</v>
      </c>
      <c r="E47" s="292"/>
      <c r="F47" s="72"/>
      <c r="G47" s="289"/>
      <c r="H47" s="87"/>
      <c r="I47" s="289"/>
      <c r="J47" s="87"/>
      <c r="K47" s="289"/>
      <c r="L47" s="72"/>
      <c r="M47" s="72"/>
      <c r="N47" s="72"/>
      <c r="O47" s="72"/>
    </row>
    <row r="48" spans="1:15" s="116" customFormat="1" ht="38.25" x14ac:dyDescent="0.2">
      <c r="A48" s="258" t="s">
        <v>200</v>
      </c>
      <c r="B48" s="161" t="s">
        <v>142</v>
      </c>
      <c r="C48" s="160" t="s">
        <v>26</v>
      </c>
      <c r="D48" s="162">
        <v>6</v>
      </c>
      <c r="E48" s="292"/>
      <c r="F48" s="72"/>
      <c r="G48" s="289"/>
      <c r="H48" s="87"/>
      <c r="I48" s="289"/>
      <c r="J48" s="87"/>
      <c r="K48" s="289"/>
      <c r="L48" s="72"/>
      <c r="M48" s="72"/>
      <c r="N48" s="72"/>
      <c r="O48" s="72"/>
    </row>
    <row r="49" spans="1:15" s="116" customFormat="1" ht="38.25" x14ac:dyDescent="0.2">
      <c r="A49" s="258" t="s">
        <v>201</v>
      </c>
      <c r="B49" s="161" t="s">
        <v>270</v>
      </c>
      <c r="C49" s="160" t="s">
        <v>26</v>
      </c>
      <c r="D49" s="162">
        <v>14</v>
      </c>
      <c r="E49" s="292"/>
      <c r="F49" s="72"/>
      <c r="G49" s="289"/>
      <c r="H49" s="87"/>
      <c r="I49" s="289"/>
      <c r="J49" s="87"/>
      <c r="K49" s="289"/>
      <c r="L49" s="72"/>
      <c r="M49" s="72"/>
      <c r="N49" s="72"/>
      <c r="O49" s="72"/>
    </row>
    <row r="50" spans="1:15" s="116" customFormat="1" ht="38.25" x14ac:dyDescent="0.2">
      <c r="A50" s="258" t="s">
        <v>202</v>
      </c>
      <c r="B50" s="161" t="s">
        <v>296</v>
      </c>
      <c r="C50" s="160" t="s">
        <v>26</v>
      </c>
      <c r="D50" s="162">
        <v>1</v>
      </c>
      <c r="E50" s="292"/>
      <c r="F50" s="72"/>
      <c r="G50" s="289"/>
      <c r="H50" s="72"/>
      <c r="I50" s="289"/>
      <c r="J50" s="72"/>
      <c r="K50" s="289"/>
      <c r="L50" s="72"/>
      <c r="M50" s="289"/>
      <c r="N50" s="72"/>
      <c r="O50" s="72"/>
    </row>
    <row r="51" spans="1:15" s="116" customFormat="1" ht="38.25" x14ac:dyDescent="0.2">
      <c r="A51" s="258" t="s">
        <v>203</v>
      </c>
      <c r="B51" s="161" t="s">
        <v>348</v>
      </c>
      <c r="C51" s="160" t="s">
        <v>26</v>
      </c>
      <c r="D51" s="162">
        <v>2</v>
      </c>
      <c r="E51" s="292"/>
      <c r="F51" s="72"/>
      <c r="G51" s="289"/>
      <c r="H51" s="72"/>
      <c r="I51" s="289"/>
      <c r="J51" s="72"/>
      <c r="K51" s="289"/>
      <c r="L51" s="72"/>
      <c r="M51" s="289"/>
      <c r="N51" s="72"/>
      <c r="O51" s="72"/>
    </row>
    <row r="52" spans="1:15" s="116" customFormat="1" ht="38.25" x14ac:dyDescent="0.2">
      <c r="A52" s="258" t="s">
        <v>204</v>
      </c>
      <c r="B52" s="161" t="s">
        <v>143</v>
      </c>
      <c r="C52" s="160" t="s">
        <v>26</v>
      </c>
      <c r="D52" s="162">
        <v>11</v>
      </c>
      <c r="E52" s="292"/>
      <c r="F52" s="72"/>
      <c r="G52" s="289"/>
      <c r="H52" s="72"/>
      <c r="I52" s="289"/>
      <c r="J52" s="72"/>
      <c r="K52" s="289"/>
      <c r="L52" s="72"/>
      <c r="M52" s="289"/>
      <c r="N52" s="72"/>
      <c r="O52" s="72"/>
    </row>
    <row r="53" spans="1:15" s="116" customFormat="1" ht="25.5" x14ac:dyDescent="0.2">
      <c r="A53" s="258" t="s">
        <v>205</v>
      </c>
      <c r="B53" s="164" t="s">
        <v>220</v>
      </c>
      <c r="C53" s="160" t="s">
        <v>147</v>
      </c>
      <c r="D53" s="204">
        <v>30</v>
      </c>
      <c r="E53" s="292"/>
      <c r="F53" s="72"/>
      <c r="G53" s="289"/>
      <c r="H53" s="87"/>
      <c r="I53" s="289"/>
      <c r="J53" s="87"/>
      <c r="K53" s="289"/>
      <c r="L53" s="72"/>
      <c r="M53" s="72"/>
      <c r="N53" s="72"/>
      <c r="O53" s="72"/>
    </row>
    <row r="54" spans="1:15" s="116" customFormat="1" ht="25.5" x14ac:dyDescent="0.2">
      <c r="A54" s="258" t="s">
        <v>206</v>
      </c>
      <c r="B54" s="164" t="s">
        <v>221</v>
      </c>
      <c r="C54" s="160" t="s">
        <v>147</v>
      </c>
      <c r="D54" s="204">
        <v>14</v>
      </c>
      <c r="E54" s="292"/>
      <c r="F54" s="72"/>
      <c r="G54" s="289"/>
      <c r="H54" s="87"/>
      <c r="I54" s="289"/>
      <c r="J54" s="87"/>
      <c r="K54" s="289"/>
      <c r="L54" s="72"/>
      <c r="M54" s="72"/>
      <c r="N54" s="72"/>
      <c r="O54" s="72"/>
    </row>
    <row r="55" spans="1:15" s="116" customFormat="1" ht="25.5" x14ac:dyDescent="0.2">
      <c r="A55" s="258" t="s">
        <v>207</v>
      </c>
      <c r="B55" s="164" t="s">
        <v>222</v>
      </c>
      <c r="C55" s="160" t="s">
        <v>147</v>
      </c>
      <c r="D55" s="201">
        <v>42</v>
      </c>
      <c r="E55" s="292"/>
      <c r="F55" s="72"/>
      <c r="G55" s="289"/>
      <c r="H55" s="87"/>
      <c r="I55" s="289"/>
      <c r="J55" s="87"/>
      <c r="K55" s="289"/>
      <c r="L55" s="72"/>
      <c r="M55" s="72"/>
      <c r="N55" s="72"/>
      <c r="O55" s="72"/>
    </row>
    <row r="56" spans="1:15" s="116" customFormat="1" ht="25.5" x14ac:dyDescent="0.2">
      <c r="A56" s="258" t="s">
        <v>208</v>
      </c>
      <c r="B56" s="179" t="s">
        <v>305</v>
      </c>
      <c r="C56" s="166" t="s">
        <v>108</v>
      </c>
      <c r="D56" s="209">
        <v>47.6</v>
      </c>
      <c r="E56" s="290"/>
      <c r="F56" s="183"/>
      <c r="G56" s="183"/>
      <c r="H56" s="293"/>
      <c r="I56" s="183"/>
      <c r="J56" s="183"/>
      <c r="K56" s="183"/>
      <c r="L56" s="183"/>
      <c r="M56" s="183"/>
      <c r="N56" s="183"/>
      <c r="O56" s="183"/>
    </row>
    <row r="57" spans="1:15" s="116" customFormat="1" x14ac:dyDescent="0.2">
      <c r="A57" s="258" t="s">
        <v>209</v>
      </c>
      <c r="B57" s="194" t="s">
        <v>223</v>
      </c>
      <c r="C57" s="160"/>
      <c r="D57" s="202"/>
      <c r="E57" s="140"/>
      <c r="F57" s="141"/>
      <c r="G57" s="142"/>
      <c r="H57" s="143"/>
      <c r="I57" s="142"/>
      <c r="J57" s="143"/>
      <c r="K57" s="142"/>
      <c r="L57" s="143"/>
      <c r="M57" s="142"/>
      <c r="N57" s="143"/>
      <c r="O57" s="144"/>
    </row>
    <row r="58" spans="1:15" s="116" customFormat="1" x14ac:dyDescent="0.2">
      <c r="A58" s="258" t="s">
        <v>272</v>
      </c>
      <c r="B58" s="161" t="s">
        <v>306</v>
      </c>
      <c r="C58" s="160" t="s">
        <v>147</v>
      </c>
      <c r="D58" s="202">
        <v>1</v>
      </c>
      <c r="E58" s="237"/>
      <c r="F58" s="183"/>
      <c r="G58" s="183"/>
      <c r="H58" s="293"/>
      <c r="I58" s="183"/>
      <c r="J58" s="293"/>
      <c r="K58" s="293"/>
      <c r="L58" s="293"/>
      <c r="M58" s="293"/>
      <c r="N58" s="293"/>
      <c r="O58" s="293"/>
    </row>
    <row r="59" spans="1:15" s="116" customFormat="1" ht="14.25" x14ac:dyDescent="0.2">
      <c r="A59" s="258" t="s">
        <v>273</v>
      </c>
      <c r="B59" s="161" t="s">
        <v>307</v>
      </c>
      <c r="C59" s="160" t="s">
        <v>147</v>
      </c>
      <c r="D59" s="202">
        <v>1</v>
      </c>
      <c r="E59" s="237"/>
      <c r="F59" s="183"/>
      <c r="G59" s="183"/>
      <c r="H59" s="293"/>
      <c r="I59" s="183"/>
      <c r="J59" s="293"/>
      <c r="K59" s="293"/>
      <c r="L59" s="293"/>
      <c r="M59" s="293"/>
      <c r="N59" s="293"/>
      <c r="O59" s="293"/>
    </row>
    <row r="60" spans="1:15" s="116" customFormat="1" x14ac:dyDescent="0.2">
      <c r="A60" s="258" t="s">
        <v>274</v>
      </c>
      <c r="B60" s="161" t="s">
        <v>308</v>
      </c>
      <c r="C60" s="197" t="s">
        <v>108</v>
      </c>
      <c r="D60" s="203">
        <v>1.08</v>
      </c>
      <c r="E60" s="290"/>
      <c r="F60" s="183"/>
      <c r="G60" s="183"/>
      <c r="H60" s="293"/>
      <c r="I60" s="183"/>
      <c r="J60" s="183"/>
      <c r="K60" s="183"/>
      <c r="L60" s="183"/>
      <c r="M60" s="293"/>
      <c r="N60" s="183"/>
      <c r="O60" s="183"/>
    </row>
    <row r="61" spans="1:15" s="116" customFormat="1" x14ac:dyDescent="0.2">
      <c r="A61" s="258" t="s">
        <v>275</v>
      </c>
      <c r="B61" s="164" t="s">
        <v>227</v>
      </c>
      <c r="C61" s="160" t="s">
        <v>147</v>
      </c>
      <c r="D61" s="202">
        <v>4</v>
      </c>
      <c r="E61" s="290"/>
      <c r="F61" s="183"/>
      <c r="G61" s="183"/>
      <c r="H61" s="293"/>
      <c r="I61" s="183"/>
      <c r="J61" s="183"/>
      <c r="K61" s="183"/>
      <c r="L61" s="183"/>
      <c r="M61" s="183"/>
      <c r="N61" s="183"/>
      <c r="O61" s="183"/>
    </row>
    <row r="62" spans="1:15" s="116" customFormat="1" x14ac:dyDescent="0.2">
      <c r="A62" s="258" t="s">
        <v>459</v>
      </c>
      <c r="B62" s="161" t="s">
        <v>228</v>
      </c>
      <c r="C62" s="160" t="s">
        <v>147</v>
      </c>
      <c r="D62" s="202">
        <v>12</v>
      </c>
      <c r="E62" s="237"/>
      <c r="F62" s="183"/>
      <c r="G62" s="183"/>
      <c r="H62" s="293"/>
      <c r="I62" s="183"/>
      <c r="J62" s="293"/>
      <c r="K62" s="293"/>
      <c r="L62" s="293"/>
      <c r="M62" s="293"/>
      <c r="N62" s="293"/>
      <c r="O62" s="293"/>
    </row>
    <row r="63" spans="1:15" s="116" customFormat="1" ht="14.25" x14ac:dyDescent="0.2">
      <c r="A63" s="258" t="s">
        <v>460</v>
      </c>
      <c r="B63" s="161" t="s">
        <v>229</v>
      </c>
      <c r="C63" s="160" t="s">
        <v>147</v>
      </c>
      <c r="D63" s="202">
        <v>12</v>
      </c>
      <c r="E63" s="237"/>
      <c r="F63" s="183"/>
      <c r="G63" s="183"/>
      <c r="H63" s="293"/>
      <c r="I63" s="183"/>
      <c r="J63" s="293"/>
      <c r="K63" s="293"/>
      <c r="L63" s="293"/>
      <c r="M63" s="293"/>
      <c r="N63" s="293"/>
      <c r="O63" s="293"/>
    </row>
    <row r="64" spans="1:15" s="116" customFormat="1" x14ac:dyDescent="0.2">
      <c r="A64" s="258" t="s">
        <v>461</v>
      </c>
      <c r="B64" s="161" t="s">
        <v>230</v>
      </c>
      <c r="C64" s="197" t="s">
        <v>108</v>
      </c>
      <c r="D64" s="203">
        <v>19.05</v>
      </c>
      <c r="E64" s="290"/>
      <c r="F64" s="183"/>
      <c r="G64" s="183"/>
      <c r="H64" s="293"/>
      <c r="I64" s="183"/>
      <c r="J64" s="183"/>
      <c r="K64" s="183"/>
      <c r="L64" s="183"/>
      <c r="M64" s="293"/>
      <c r="N64" s="183"/>
      <c r="O64" s="183"/>
    </row>
    <row r="65" spans="1:15" s="116" customFormat="1" x14ac:dyDescent="0.2">
      <c r="A65" s="258" t="s">
        <v>462</v>
      </c>
      <c r="B65" s="164" t="s">
        <v>227</v>
      </c>
      <c r="C65" s="160" t="s">
        <v>147</v>
      </c>
      <c r="D65" s="204">
        <v>64</v>
      </c>
      <c r="E65" s="290"/>
      <c r="F65" s="183"/>
      <c r="G65" s="183"/>
      <c r="H65" s="293"/>
      <c r="I65" s="183"/>
      <c r="J65" s="183"/>
      <c r="K65" s="183"/>
      <c r="L65" s="183"/>
      <c r="M65" s="183"/>
      <c r="N65" s="183"/>
      <c r="O65" s="183"/>
    </row>
    <row r="66" spans="1:15" s="116" customFormat="1" x14ac:dyDescent="0.2">
      <c r="A66" s="258" t="s">
        <v>210</v>
      </c>
      <c r="B66" s="164" t="s">
        <v>146</v>
      </c>
      <c r="C66" s="160" t="s">
        <v>147</v>
      </c>
      <c r="D66" s="165">
        <v>36</v>
      </c>
      <c r="E66" s="292"/>
      <c r="F66" s="183"/>
      <c r="G66" s="289"/>
      <c r="H66" s="72"/>
      <c r="I66" s="289"/>
      <c r="J66" s="87"/>
      <c r="K66" s="289"/>
      <c r="L66" s="72"/>
      <c r="M66" s="72"/>
      <c r="N66" s="72"/>
      <c r="O66" s="72"/>
    </row>
    <row r="67" spans="1:15" s="116" customFormat="1" ht="25.5" x14ac:dyDescent="0.2">
      <c r="A67" s="258" t="s">
        <v>211</v>
      </c>
      <c r="B67" s="155" t="s">
        <v>148</v>
      </c>
      <c r="C67" s="166" t="s">
        <v>147</v>
      </c>
      <c r="D67" s="163">
        <v>42</v>
      </c>
      <c r="E67" s="292"/>
      <c r="F67" s="183"/>
      <c r="G67" s="289"/>
      <c r="H67" s="72"/>
      <c r="I67" s="289"/>
      <c r="J67" s="87"/>
      <c r="K67" s="289"/>
      <c r="L67" s="72"/>
      <c r="M67" s="72"/>
      <c r="N67" s="72"/>
      <c r="O67" s="72"/>
    </row>
    <row r="68" spans="1:15" s="116" customFormat="1" x14ac:dyDescent="0.2">
      <c r="A68" s="258" t="s">
        <v>212</v>
      </c>
      <c r="B68" s="155" t="s">
        <v>149</v>
      </c>
      <c r="C68" s="166" t="s">
        <v>147</v>
      </c>
      <c r="D68" s="163">
        <v>42</v>
      </c>
      <c r="E68" s="86"/>
      <c r="F68" s="183"/>
      <c r="G68" s="289"/>
      <c r="H68" s="87"/>
      <c r="I68" s="88"/>
      <c r="J68" s="87"/>
      <c r="K68" s="289"/>
      <c r="L68" s="72"/>
      <c r="M68" s="72"/>
      <c r="N68" s="72"/>
      <c r="O68" s="72"/>
    </row>
    <row r="69" spans="1:15" s="116" customFormat="1" x14ac:dyDescent="0.2">
      <c r="A69" s="258" t="s">
        <v>213</v>
      </c>
      <c r="B69" s="167" t="s">
        <v>150</v>
      </c>
      <c r="C69" s="166" t="s">
        <v>108</v>
      </c>
      <c r="D69" s="153">
        <v>1366.8</v>
      </c>
      <c r="E69" s="292"/>
      <c r="F69" s="183"/>
      <c r="G69" s="289"/>
      <c r="H69" s="87"/>
      <c r="I69" s="289"/>
      <c r="J69" s="87"/>
      <c r="K69" s="289"/>
      <c r="L69" s="72"/>
      <c r="M69" s="72"/>
      <c r="N69" s="72"/>
      <c r="O69" s="72"/>
    </row>
    <row r="70" spans="1:15" s="116" customFormat="1" x14ac:dyDescent="0.2">
      <c r="A70" s="258" t="s">
        <v>214</v>
      </c>
      <c r="B70" s="155" t="s">
        <v>151</v>
      </c>
      <c r="C70" s="166" t="s">
        <v>108</v>
      </c>
      <c r="D70" s="153">
        <v>1021.62</v>
      </c>
      <c r="E70" s="291"/>
      <c r="F70" s="183"/>
      <c r="G70" s="289"/>
      <c r="H70" s="87"/>
      <c r="I70" s="289"/>
      <c r="J70" s="87"/>
      <c r="K70" s="289"/>
      <c r="L70" s="72"/>
      <c r="M70" s="72"/>
      <c r="N70" s="72"/>
      <c r="O70" s="72"/>
    </row>
    <row r="71" spans="1:15" s="116" customFormat="1" x14ac:dyDescent="0.2">
      <c r="A71" s="258" t="s">
        <v>215</v>
      </c>
      <c r="B71" s="155" t="s">
        <v>152</v>
      </c>
      <c r="C71" s="166" t="s">
        <v>108</v>
      </c>
      <c r="D71" s="153">
        <v>1021.6199999999999</v>
      </c>
      <c r="E71" s="292"/>
      <c r="F71" s="183"/>
      <c r="G71" s="289"/>
      <c r="H71" s="87"/>
      <c r="I71" s="289"/>
      <c r="J71" s="87"/>
      <c r="K71" s="289"/>
      <c r="L71" s="72"/>
      <c r="M71" s="72"/>
      <c r="N71" s="72"/>
      <c r="O71" s="72"/>
    </row>
    <row r="72" spans="1:15" s="116" customFormat="1" ht="76.5" x14ac:dyDescent="0.2">
      <c r="A72" s="258" t="s">
        <v>216</v>
      </c>
      <c r="B72" s="155" t="s">
        <v>670</v>
      </c>
      <c r="C72" s="166" t="s">
        <v>147</v>
      </c>
      <c r="D72" s="163">
        <v>34</v>
      </c>
      <c r="E72" s="292"/>
      <c r="F72" s="183"/>
      <c r="G72" s="289"/>
      <c r="H72" s="72"/>
      <c r="I72" s="289"/>
      <c r="J72" s="87"/>
      <c r="K72" s="289"/>
      <c r="L72" s="72"/>
      <c r="M72" s="72"/>
      <c r="N72" s="72"/>
      <c r="O72" s="72"/>
    </row>
    <row r="73" spans="1:15" s="116" customFormat="1" ht="51" x14ac:dyDescent="0.2">
      <c r="A73" s="258" t="s">
        <v>217</v>
      </c>
      <c r="B73" s="155" t="s">
        <v>153</v>
      </c>
      <c r="C73" s="166" t="s">
        <v>147</v>
      </c>
      <c r="D73" s="163">
        <v>10</v>
      </c>
      <c r="E73" s="292"/>
      <c r="F73" s="183"/>
      <c r="G73" s="289"/>
      <c r="H73" s="72"/>
      <c r="I73" s="289"/>
      <c r="J73" s="87"/>
      <c r="K73" s="289"/>
      <c r="L73" s="72"/>
      <c r="M73" s="72"/>
      <c r="N73" s="72"/>
      <c r="O73" s="72"/>
    </row>
    <row r="74" spans="1:15" s="126" customFormat="1" ht="38.25" x14ac:dyDescent="0.2">
      <c r="A74" s="258" t="s">
        <v>218</v>
      </c>
      <c r="B74" s="155" t="s">
        <v>154</v>
      </c>
      <c r="C74" s="166" t="s">
        <v>155</v>
      </c>
      <c r="D74" s="163">
        <v>15</v>
      </c>
      <c r="E74" s="291"/>
      <c r="F74" s="183"/>
      <c r="G74" s="289"/>
      <c r="H74" s="87"/>
      <c r="I74" s="289"/>
      <c r="J74" s="87"/>
      <c r="K74" s="289"/>
      <c r="L74" s="72"/>
      <c r="M74" s="72"/>
      <c r="N74" s="72"/>
      <c r="O74" s="72"/>
    </row>
    <row r="75" spans="1:15" s="71" customFormat="1" x14ac:dyDescent="0.2">
      <c r="A75" s="64"/>
      <c r="B75" s="65"/>
      <c r="C75" s="66"/>
      <c r="D75" s="67"/>
      <c r="E75" s="68"/>
      <c r="F75" s="69"/>
      <c r="G75" s="70"/>
      <c r="H75" s="69"/>
      <c r="I75" s="70"/>
      <c r="J75" s="69"/>
      <c r="K75" s="70"/>
      <c r="L75" s="69"/>
      <c r="M75" s="70"/>
      <c r="N75" s="69"/>
      <c r="O75" s="69"/>
    </row>
    <row r="76" spans="1:15" s="42" customFormat="1" x14ac:dyDescent="0.2">
      <c r="A76" s="43"/>
      <c r="B76" s="23" t="s">
        <v>0</v>
      </c>
      <c r="C76" s="44"/>
      <c r="D76" s="43"/>
      <c r="E76" s="45"/>
      <c r="F76" s="46"/>
      <c r="G76" s="48"/>
      <c r="H76" s="47"/>
      <c r="I76" s="48"/>
      <c r="J76" s="47"/>
      <c r="K76" s="48"/>
      <c r="L76" s="47"/>
      <c r="M76" s="48"/>
      <c r="N76" s="47"/>
      <c r="O76" s="73"/>
    </row>
    <row r="77" spans="1:15" x14ac:dyDescent="0.2">
      <c r="J77" s="15" t="s">
        <v>723</v>
      </c>
      <c r="K77" s="14"/>
      <c r="L77" s="14"/>
      <c r="M77" s="14"/>
      <c r="N77" s="14"/>
      <c r="O77" s="49"/>
    </row>
    <row r="78" spans="1:15" x14ac:dyDescent="0.2">
      <c r="J78" s="15" t="s">
        <v>19</v>
      </c>
      <c r="K78" s="50"/>
      <c r="L78" s="50"/>
      <c r="M78" s="50"/>
      <c r="N78" s="50"/>
      <c r="O78" s="51"/>
    </row>
    <row r="79" spans="1:15" x14ac:dyDescent="0.2">
      <c r="J79" s="15"/>
      <c r="K79" s="74"/>
      <c r="L79" s="74"/>
      <c r="M79" s="74"/>
      <c r="N79" s="74"/>
      <c r="O79" s="75"/>
    </row>
    <row r="80" spans="1:15" x14ac:dyDescent="0.2">
      <c r="B80" s="52" t="s">
        <v>24</v>
      </c>
      <c r="E80" s="53"/>
    </row>
    <row r="81" spans="2:5" x14ac:dyDescent="0.2">
      <c r="E81" s="53" t="s">
        <v>724</v>
      </c>
    </row>
    <row r="82" spans="2:5" x14ac:dyDescent="0.2">
      <c r="B82" s="52" t="s">
        <v>25</v>
      </c>
      <c r="E82" s="53"/>
    </row>
    <row r="83" spans="2:5" x14ac:dyDescent="0.2">
      <c r="E83"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1-20&amp;"Arial,Bold"&amp;USADZĪVES KANALIZĀCIJA K1 MIERA IELĀ.</oddHeader>
    <oddFooter>&amp;C&amp;8&amp;P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78"/>
  <sheetViews>
    <sheetView topLeftCell="A70" workbookViewId="0">
      <selection activeCell="E78" sqref="E78"/>
    </sheetView>
  </sheetViews>
  <sheetFormatPr defaultColWidth="9.140625" defaultRowHeight="12.75" x14ac:dyDescent="0.2"/>
  <cols>
    <col min="1" max="1" width="6.140625" style="3" customWidth="1"/>
    <col min="2" max="2" width="38.85546875" style="1" customWidth="1"/>
    <col min="3" max="3" width="5.5703125" style="2" customWidth="1"/>
    <col min="4" max="4" width="7.5703125" style="3" customWidth="1"/>
    <col min="5" max="5" width="5.5703125" style="3" customWidth="1"/>
    <col min="6" max="6" width="5.5703125" style="4" customWidth="1"/>
    <col min="7" max="7" width="6.42578125" style="5" customWidth="1"/>
    <col min="8" max="8" width="6.85546875" style="5" customWidth="1"/>
    <col min="9" max="9" width="6.28515625" style="5" customWidth="1"/>
    <col min="10" max="10" width="7.28515625" style="5" customWidth="1"/>
    <col min="11" max="11" width="7.85546875" style="5" customWidth="1"/>
    <col min="12"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D41</f>
        <v>32.78</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D42</f>
        <v>244.88</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D43</f>
        <v>171.67</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D44</f>
        <v>140.44</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2555.9535000000001</v>
      </c>
      <c r="E15" s="579"/>
      <c r="F15" s="577"/>
      <c r="G15" s="578"/>
      <c r="H15" s="576"/>
      <c r="I15" s="578"/>
      <c r="J15" s="575"/>
      <c r="K15" s="578"/>
      <c r="L15" s="575"/>
      <c r="M15" s="575"/>
      <c r="N15" s="575"/>
      <c r="O15" s="72"/>
    </row>
    <row r="16" spans="1:17" s="89" customFormat="1" ht="63.75" x14ac:dyDescent="0.2">
      <c r="A16" s="152" t="s">
        <v>172</v>
      </c>
      <c r="B16" s="148" t="s">
        <v>111</v>
      </c>
      <c r="C16" s="149" t="s">
        <v>110</v>
      </c>
      <c r="D16" s="150">
        <v>1689.2032763157895</v>
      </c>
      <c r="E16" s="580"/>
      <c r="F16" s="577"/>
      <c r="G16" s="578"/>
      <c r="H16" s="575"/>
      <c r="I16" s="578"/>
      <c r="J16" s="575"/>
      <c r="K16" s="578"/>
      <c r="L16" s="575"/>
      <c r="M16" s="575"/>
      <c r="N16" s="575"/>
      <c r="O16" s="72"/>
    </row>
    <row r="17" spans="1:17" s="89" customFormat="1" ht="38.25" x14ac:dyDescent="0.2">
      <c r="A17" s="152" t="s">
        <v>173</v>
      </c>
      <c r="B17" s="148" t="s">
        <v>112</v>
      </c>
      <c r="C17" s="149" t="s">
        <v>113</v>
      </c>
      <c r="D17" s="150">
        <v>10</v>
      </c>
      <c r="E17" s="86"/>
      <c r="F17" s="87"/>
      <c r="G17" s="289"/>
      <c r="H17" s="87"/>
      <c r="I17" s="88"/>
      <c r="J17" s="72"/>
      <c r="K17" s="289"/>
      <c r="L17" s="72"/>
      <c r="M17" s="72"/>
      <c r="N17" s="72"/>
      <c r="O17" s="72"/>
    </row>
    <row r="18" spans="1:17" s="89" customFormat="1" ht="63.75" x14ac:dyDescent="0.2">
      <c r="A18" s="152" t="s">
        <v>174</v>
      </c>
      <c r="B18" s="151" t="s">
        <v>114</v>
      </c>
      <c r="C18" s="149" t="s">
        <v>113</v>
      </c>
      <c r="D18" s="150">
        <v>10</v>
      </c>
      <c r="E18" s="86"/>
      <c r="F18" s="87"/>
      <c r="G18" s="289"/>
      <c r="H18" s="87"/>
      <c r="I18" s="88"/>
      <c r="J18" s="87"/>
      <c r="K18" s="289"/>
      <c r="L18" s="72"/>
      <c r="M18" s="72"/>
      <c r="N18" s="72"/>
      <c r="O18" s="72"/>
    </row>
    <row r="19" spans="1:17" s="89" customFormat="1" ht="25.5" x14ac:dyDescent="0.2">
      <c r="A19" s="152" t="s">
        <v>175</v>
      </c>
      <c r="B19" s="148" t="s">
        <v>115</v>
      </c>
      <c r="C19" s="149" t="s">
        <v>113</v>
      </c>
      <c r="D19" s="150">
        <v>1304.0999999999999</v>
      </c>
      <c r="E19" s="86"/>
      <c r="F19" s="87"/>
      <c r="G19" s="289"/>
      <c r="H19" s="87"/>
      <c r="I19" s="88"/>
      <c r="J19" s="87"/>
      <c r="K19" s="289"/>
      <c r="L19" s="72"/>
      <c r="M19" s="72"/>
      <c r="N19" s="72"/>
      <c r="O19" s="72"/>
    </row>
    <row r="20" spans="1:17" s="89" customFormat="1" ht="38.25" x14ac:dyDescent="0.2">
      <c r="A20" s="152" t="s">
        <v>176</v>
      </c>
      <c r="B20" s="151" t="s">
        <v>116</v>
      </c>
      <c r="C20" s="149" t="s">
        <v>113</v>
      </c>
      <c r="D20" s="150">
        <v>1304.0999999999999</v>
      </c>
      <c r="E20" s="292"/>
      <c r="F20" s="87"/>
      <c r="G20" s="289"/>
      <c r="H20" s="87"/>
      <c r="I20" s="289"/>
      <c r="J20" s="72"/>
      <c r="K20" s="289"/>
      <c r="L20" s="72"/>
      <c r="M20" s="72"/>
      <c r="N20" s="72"/>
      <c r="O20" s="72"/>
    </row>
    <row r="21" spans="1:17" s="89" customFormat="1" ht="14.25" x14ac:dyDescent="0.2">
      <c r="A21" s="152" t="s">
        <v>177</v>
      </c>
      <c r="B21" s="148" t="s">
        <v>117</v>
      </c>
      <c r="C21" s="149" t="s">
        <v>113</v>
      </c>
      <c r="D21" s="150">
        <v>350</v>
      </c>
      <c r="E21" s="292"/>
      <c r="F21" s="87"/>
      <c r="G21" s="289"/>
      <c r="H21" s="72"/>
      <c r="I21" s="289"/>
      <c r="J21" s="72"/>
      <c r="K21" s="289"/>
      <c r="L21" s="72"/>
      <c r="M21" s="72"/>
      <c r="N21" s="72"/>
      <c r="O21" s="72"/>
    </row>
    <row r="22" spans="1:17" s="89" customFormat="1" ht="38.25" x14ac:dyDescent="0.2">
      <c r="A22" s="152" t="s">
        <v>178</v>
      </c>
      <c r="B22" s="151" t="s">
        <v>574</v>
      </c>
      <c r="C22" s="149" t="s">
        <v>113</v>
      </c>
      <c r="D22" s="150">
        <v>350</v>
      </c>
      <c r="E22" s="86"/>
      <c r="F22" s="87"/>
      <c r="G22" s="289"/>
      <c r="H22" s="87"/>
      <c r="I22" s="88"/>
      <c r="J22" s="87"/>
      <c r="K22" s="289"/>
      <c r="L22" s="72"/>
      <c r="M22" s="72"/>
      <c r="N22" s="72"/>
      <c r="O22" s="72"/>
    </row>
    <row r="23" spans="1:17" ht="38.25" x14ac:dyDescent="0.2">
      <c r="A23" s="152" t="s">
        <v>179</v>
      </c>
      <c r="B23" s="148" t="s">
        <v>118</v>
      </c>
      <c r="C23" s="149" t="s">
        <v>108</v>
      </c>
      <c r="D23" s="153">
        <v>589.77</v>
      </c>
      <c r="E23" s="292"/>
      <c r="F23" s="87"/>
      <c r="G23" s="289"/>
      <c r="H23" s="72"/>
      <c r="I23" s="289"/>
      <c r="J23" s="72"/>
      <c r="K23" s="289"/>
      <c r="L23" s="72"/>
      <c r="M23" s="72"/>
      <c r="N23" s="72"/>
      <c r="O23" s="72"/>
    </row>
    <row r="24" spans="1:17" ht="25.5" x14ac:dyDescent="0.2">
      <c r="A24" s="152" t="s">
        <v>180</v>
      </c>
      <c r="B24" s="148" t="s">
        <v>119</v>
      </c>
      <c r="C24" s="149" t="s">
        <v>110</v>
      </c>
      <c r="D24" s="150">
        <v>132.69824999999997</v>
      </c>
      <c r="E24" s="291"/>
      <c r="F24" s="87"/>
      <c r="G24" s="289"/>
      <c r="H24" s="72"/>
      <c r="I24" s="289"/>
      <c r="J24" s="72"/>
      <c r="K24" s="289"/>
      <c r="L24" s="72"/>
      <c r="M24" s="72"/>
      <c r="N24" s="72"/>
      <c r="O24" s="72"/>
    </row>
    <row r="25" spans="1:17" ht="14.25" x14ac:dyDescent="0.2">
      <c r="A25" s="152" t="s">
        <v>181</v>
      </c>
      <c r="B25" s="148" t="s">
        <v>120</v>
      </c>
      <c r="C25" s="149" t="s">
        <v>110</v>
      </c>
      <c r="D25" s="150">
        <v>265.39649999999995</v>
      </c>
      <c r="E25" s="291"/>
      <c r="F25" s="87"/>
      <c r="G25" s="289"/>
      <c r="H25" s="72"/>
      <c r="I25" s="289"/>
      <c r="J25" s="72"/>
      <c r="K25" s="289"/>
      <c r="L25" s="72"/>
      <c r="M25" s="72"/>
      <c r="N25" s="72"/>
      <c r="O25" s="72"/>
    </row>
    <row r="26" spans="1:17" ht="51" x14ac:dyDescent="0.2">
      <c r="A26" s="152" t="s">
        <v>182</v>
      </c>
      <c r="B26" s="154" t="s">
        <v>121</v>
      </c>
      <c r="C26" s="149" t="s">
        <v>110</v>
      </c>
      <c r="D26" s="150">
        <v>0.6</v>
      </c>
      <c r="E26" s="292"/>
      <c r="F26" s="72"/>
      <c r="G26" s="289"/>
      <c r="H26" s="72"/>
      <c r="I26" s="289"/>
      <c r="J26" s="72"/>
      <c r="K26" s="289"/>
      <c r="L26" s="72"/>
      <c r="M26" s="72"/>
      <c r="N26" s="72"/>
      <c r="O26" s="72"/>
    </row>
    <row r="27" spans="1:17" x14ac:dyDescent="0.2">
      <c r="A27" s="152" t="s">
        <v>183</v>
      </c>
      <c r="B27" s="154" t="s">
        <v>122</v>
      </c>
      <c r="C27" s="149" t="s">
        <v>108</v>
      </c>
      <c r="D27" s="150">
        <v>270</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f>D45</f>
        <v>20.5</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f>D46</f>
        <v>128.16999999999999</v>
      </c>
      <c r="E30" s="86"/>
      <c r="F30" s="87"/>
      <c r="G30" s="289"/>
      <c r="H30" s="87"/>
      <c r="I30" s="88"/>
      <c r="J30" s="87"/>
      <c r="K30" s="289"/>
      <c r="L30" s="72"/>
      <c r="M30" s="72"/>
      <c r="N30" s="72"/>
      <c r="O30" s="72"/>
      <c r="Q30" s="307"/>
    </row>
    <row r="31" spans="1:17" ht="25.5" x14ac:dyDescent="0.2">
      <c r="A31" s="152" t="s">
        <v>186</v>
      </c>
      <c r="B31" s="148" t="s">
        <v>109</v>
      </c>
      <c r="C31" s="149" t="s">
        <v>110</v>
      </c>
      <c r="D31" s="150">
        <v>379.83449999999999</v>
      </c>
      <c r="E31" s="585"/>
      <c r="F31" s="583"/>
      <c r="G31" s="584"/>
      <c r="H31" s="582"/>
      <c r="I31" s="584"/>
      <c r="J31" s="581"/>
      <c r="K31" s="584"/>
      <c r="L31" s="581"/>
      <c r="M31" s="581"/>
      <c r="N31" s="581"/>
      <c r="O31" s="72"/>
    </row>
    <row r="32" spans="1:17" ht="63.75" x14ac:dyDescent="0.2">
      <c r="A32" s="152" t="s">
        <v>187</v>
      </c>
      <c r="B32" s="148" t="s">
        <v>111</v>
      </c>
      <c r="C32" s="149" t="s">
        <v>110</v>
      </c>
      <c r="D32" s="150">
        <v>233.73224999999999</v>
      </c>
      <c r="E32" s="586"/>
      <c r="F32" s="583"/>
      <c r="G32" s="584"/>
      <c r="H32" s="581"/>
      <c r="I32" s="584"/>
      <c r="J32" s="581"/>
      <c r="K32" s="584"/>
      <c r="L32" s="581"/>
      <c r="M32" s="581"/>
      <c r="N32" s="581"/>
      <c r="O32" s="72"/>
    </row>
    <row r="33" spans="1:15" ht="25.5" x14ac:dyDescent="0.2">
      <c r="A33" s="152" t="s">
        <v>188</v>
      </c>
      <c r="B33" s="148" t="s">
        <v>124</v>
      </c>
      <c r="C33" s="149" t="s">
        <v>113</v>
      </c>
      <c r="D33" s="150">
        <v>72</v>
      </c>
      <c r="E33" s="86"/>
      <c r="F33" s="87"/>
      <c r="G33" s="289"/>
      <c r="H33" s="87"/>
      <c r="I33" s="88"/>
      <c r="J33" s="87"/>
      <c r="K33" s="289"/>
      <c r="L33" s="72"/>
      <c r="M33" s="72"/>
      <c r="N33" s="72"/>
      <c r="O33" s="72"/>
    </row>
    <row r="34" spans="1:15" ht="38.25" x14ac:dyDescent="0.2">
      <c r="A34" s="152" t="s">
        <v>189</v>
      </c>
      <c r="B34" s="151" t="s">
        <v>125</v>
      </c>
      <c r="C34" s="149" t="s">
        <v>113</v>
      </c>
      <c r="D34" s="150">
        <v>72</v>
      </c>
      <c r="E34" s="292"/>
      <c r="F34" s="87"/>
      <c r="G34" s="289"/>
      <c r="H34" s="87"/>
      <c r="I34" s="289"/>
      <c r="J34" s="72"/>
      <c r="K34" s="289"/>
      <c r="L34" s="72"/>
      <c r="M34" s="72"/>
      <c r="N34" s="72"/>
      <c r="O34" s="72"/>
    </row>
    <row r="35" spans="1:15" ht="25.5" x14ac:dyDescent="0.2">
      <c r="A35" s="152" t="s">
        <v>190</v>
      </c>
      <c r="B35" s="148" t="s">
        <v>126</v>
      </c>
      <c r="C35" s="149" t="s">
        <v>127</v>
      </c>
      <c r="D35" s="150">
        <v>114</v>
      </c>
      <c r="E35" s="292"/>
      <c r="F35" s="87"/>
      <c r="G35" s="289"/>
      <c r="H35" s="72"/>
      <c r="I35" s="289"/>
      <c r="J35" s="72"/>
      <c r="K35" s="289"/>
      <c r="L35" s="72"/>
      <c r="M35" s="72"/>
      <c r="N35" s="72"/>
      <c r="O35" s="72"/>
    </row>
    <row r="36" spans="1:15" ht="51" x14ac:dyDescent="0.2">
      <c r="A36" s="152" t="s">
        <v>191</v>
      </c>
      <c r="B36" s="151" t="s">
        <v>573</v>
      </c>
      <c r="C36" s="149" t="s">
        <v>113</v>
      </c>
      <c r="D36" s="150">
        <v>114</v>
      </c>
      <c r="E36" s="86"/>
      <c r="F36" s="87"/>
      <c r="G36" s="289"/>
      <c r="H36" s="87"/>
      <c r="I36" s="88"/>
      <c r="J36" s="87"/>
      <c r="K36" s="289"/>
      <c r="L36" s="72"/>
      <c r="M36" s="72"/>
      <c r="N36" s="72"/>
      <c r="O36" s="72"/>
    </row>
    <row r="37" spans="1:15" ht="38.25" x14ac:dyDescent="0.2">
      <c r="A37" s="152" t="s">
        <v>192</v>
      </c>
      <c r="B37" s="148" t="s">
        <v>118</v>
      </c>
      <c r="C37" s="149" t="s">
        <v>108</v>
      </c>
      <c r="D37" s="150">
        <v>118.17</v>
      </c>
      <c r="E37" s="292"/>
      <c r="F37" s="87"/>
      <c r="G37" s="289"/>
      <c r="H37" s="72"/>
      <c r="I37" s="289"/>
      <c r="J37" s="72"/>
      <c r="K37" s="289"/>
      <c r="L37" s="72"/>
      <c r="M37" s="72"/>
      <c r="N37" s="72"/>
      <c r="O37" s="72"/>
    </row>
    <row r="38" spans="1:15" ht="25.5" x14ac:dyDescent="0.2">
      <c r="A38" s="152" t="s">
        <v>310</v>
      </c>
      <c r="B38" s="148" t="s">
        <v>119</v>
      </c>
      <c r="C38" s="149" t="s">
        <v>110</v>
      </c>
      <c r="D38" s="150">
        <v>33.450000000000003</v>
      </c>
      <c r="E38" s="291"/>
      <c r="F38" s="87"/>
      <c r="G38" s="289"/>
      <c r="H38" s="72"/>
      <c r="I38" s="289"/>
      <c r="J38" s="72"/>
      <c r="K38" s="289"/>
      <c r="L38" s="72"/>
      <c r="M38" s="72"/>
      <c r="N38" s="72"/>
      <c r="O38" s="72"/>
    </row>
    <row r="39" spans="1:15" ht="14.25" x14ac:dyDescent="0.2">
      <c r="A39" s="152" t="s">
        <v>311</v>
      </c>
      <c r="B39" s="148" t="s">
        <v>120</v>
      </c>
      <c r="C39" s="149" t="s">
        <v>110</v>
      </c>
      <c r="D39" s="150">
        <v>66.900000000000006</v>
      </c>
      <c r="E39" s="291"/>
      <c r="F39" s="87"/>
      <c r="G39" s="289"/>
      <c r="H39" s="72"/>
      <c r="I39" s="289"/>
      <c r="J39" s="72"/>
      <c r="K39" s="289"/>
      <c r="L39" s="72"/>
      <c r="M39" s="72"/>
      <c r="N39" s="72"/>
      <c r="O39" s="72"/>
    </row>
    <row r="40" spans="1:15" s="116" customFormat="1" ht="25.5" x14ac:dyDescent="0.2">
      <c r="A40" s="139">
        <v>2</v>
      </c>
      <c r="B40" s="145" t="s">
        <v>128</v>
      </c>
      <c r="C40" s="158"/>
      <c r="D40" s="146"/>
      <c r="E40" s="140"/>
      <c r="F40" s="141"/>
      <c r="G40" s="142"/>
      <c r="H40" s="143"/>
      <c r="I40" s="142"/>
      <c r="J40" s="143"/>
      <c r="K40" s="142"/>
      <c r="L40" s="143"/>
      <c r="M40" s="142"/>
      <c r="N40" s="143"/>
      <c r="O40" s="144"/>
    </row>
    <row r="41" spans="1:15" s="116" customFormat="1" ht="51" x14ac:dyDescent="0.2">
      <c r="A41" s="258" t="s">
        <v>193</v>
      </c>
      <c r="B41" s="159" t="s">
        <v>262</v>
      </c>
      <c r="C41" s="160" t="s">
        <v>108</v>
      </c>
      <c r="D41" s="153">
        <v>32.78</v>
      </c>
      <c r="E41" s="292"/>
      <c r="F41" s="72"/>
      <c r="G41" s="289"/>
      <c r="H41" s="87"/>
      <c r="I41" s="289"/>
      <c r="J41" s="87"/>
      <c r="K41" s="289"/>
      <c r="L41" s="72"/>
      <c r="M41" s="72"/>
      <c r="N41" s="72"/>
      <c r="O41" s="72"/>
    </row>
    <row r="42" spans="1:15" s="116" customFormat="1" ht="51" x14ac:dyDescent="0.2">
      <c r="A42" s="258" t="s">
        <v>194</v>
      </c>
      <c r="B42" s="159" t="s">
        <v>263</v>
      </c>
      <c r="C42" s="160" t="s">
        <v>108</v>
      </c>
      <c r="D42" s="153">
        <v>244.88</v>
      </c>
      <c r="E42" s="292"/>
      <c r="F42" s="72"/>
      <c r="G42" s="289"/>
      <c r="H42" s="87"/>
      <c r="I42" s="289"/>
      <c r="J42" s="87"/>
      <c r="K42" s="289"/>
      <c r="L42" s="72"/>
      <c r="M42" s="72"/>
      <c r="N42" s="72"/>
      <c r="O42" s="72"/>
    </row>
    <row r="43" spans="1:15" s="116" customFormat="1" ht="51" x14ac:dyDescent="0.2">
      <c r="A43" s="258" t="s">
        <v>195</v>
      </c>
      <c r="B43" s="159" t="s">
        <v>264</v>
      </c>
      <c r="C43" s="160" t="s">
        <v>108</v>
      </c>
      <c r="D43" s="153">
        <v>171.67</v>
      </c>
      <c r="E43" s="292"/>
      <c r="F43" s="72"/>
      <c r="G43" s="289"/>
      <c r="H43" s="87"/>
      <c r="I43" s="289"/>
      <c r="J43" s="87"/>
      <c r="K43" s="289"/>
      <c r="L43" s="72"/>
      <c r="M43" s="72"/>
      <c r="N43" s="72"/>
      <c r="O43" s="72"/>
    </row>
    <row r="44" spans="1:15" s="116" customFormat="1" ht="51" x14ac:dyDescent="0.2">
      <c r="A44" s="258" t="s">
        <v>196</v>
      </c>
      <c r="B44" s="159" t="s">
        <v>265</v>
      </c>
      <c r="C44" s="160" t="s">
        <v>108</v>
      </c>
      <c r="D44" s="153">
        <v>140.44</v>
      </c>
      <c r="E44" s="292"/>
      <c r="F44" s="72"/>
      <c r="G44" s="289"/>
      <c r="H44" s="87"/>
      <c r="I44" s="289"/>
      <c r="J44" s="87"/>
      <c r="K44" s="289"/>
      <c r="L44" s="72"/>
      <c r="M44" s="72"/>
      <c r="N44" s="72"/>
      <c r="O44" s="72"/>
    </row>
    <row r="45" spans="1:15" s="116" customFormat="1" ht="51" x14ac:dyDescent="0.2">
      <c r="A45" s="258" t="s">
        <v>197</v>
      </c>
      <c r="B45" s="159" t="s">
        <v>268</v>
      </c>
      <c r="C45" s="160" t="s">
        <v>108</v>
      </c>
      <c r="D45" s="153">
        <v>20.5</v>
      </c>
      <c r="E45" s="292"/>
      <c r="F45" s="72"/>
      <c r="G45" s="289"/>
      <c r="H45" s="87"/>
      <c r="I45" s="289"/>
      <c r="J45" s="87"/>
      <c r="K45" s="289"/>
      <c r="L45" s="72"/>
      <c r="M45" s="72"/>
      <c r="N45" s="72"/>
      <c r="O45" s="72"/>
    </row>
    <row r="46" spans="1:15" s="116" customFormat="1" ht="51" x14ac:dyDescent="0.2">
      <c r="A46" s="258" t="s">
        <v>198</v>
      </c>
      <c r="B46" s="159" t="s">
        <v>269</v>
      </c>
      <c r="C46" s="160" t="s">
        <v>108</v>
      </c>
      <c r="D46" s="153">
        <v>128.16999999999999</v>
      </c>
      <c r="E46" s="292"/>
      <c r="F46" s="72"/>
      <c r="G46" s="289"/>
      <c r="H46" s="87"/>
      <c r="I46" s="289"/>
      <c r="J46" s="87"/>
      <c r="K46" s="289"/>
      <c r="L46" s="72"/>
      <c r="M46" s="72"/>
      <c r="N46" s="72"/>
      <c r="O46" s="72"/>
    </row>
    <row r="47" spans="1:15" s="116" customFormat="1" ht="38.25" x14ac:dyDescent="0.2">
      <c r="A47" s="258" t="s">
        <v>199</v>
      </c>
      <c r="B47" s="161" t="s">
        <v>142</v>
      </c>
      <c r="C47" s="160" t="s">
        <v>26</v>
      </c>
      <c r="D47" s="162">
        <v>11</v>
      </c>
      <c r="E47" s="292"/>
      <c r="F47" s="72"/>
      <c r="G47" s="289"/>
      <c r="H47" s="87"/>
      <c r="I47" s="289"/>
      <c r="J47" s="87"/>
      <c r="K47" s="289"/>
      <c r="L47" s="72"/>
      <c r="M47" s="72"/>
      <c r="N47" s="72"/>
      <c r="O47" s="72"/>
    </row>
    <row r="48" spans="1:15" s="116" customFormat="1" ht="38.25" x14ac:dyDescent="0.2">
      <c r="A48" s="258" t="s">
        <v>200</v>
      </c>
      <c r="B48" s="161" t="s">
        <v>270</v>
      </c>
      <c r="C48" s="160" t="s">
        <v>26</v>
      </c>
      <c r="D48" s="162">
        <v>8</v>
      </c>
      <c r="E48" s="292"/>
      <c r="F48" s="72"/>
      <c r="G48" s="289"/>
      <c r="H48" s="87"/>
      <c r="I48" s="289"/>
      <c r="J48" s="87"/>
      <c r="K48" s="289"/>
      <c r="L48" s="72"/>
      <c r="M48" s="72"/>
      <c r="N48" s="72"/>
      <c r="O48" s="72"/>
    </row>
    <row r="49" spans="1:15" s="116" customFormat="1" ht="38.25" x14ac:dyDescent="0.2">
      <c r="A49" s="258" t="s">
        <v>201</v>
      </c>
      <c r="B49" s="161" t="s">
        <v>348</v>
      </c>
      <c r="C49" s="160" t="s">
        <v>26</v>
      </c>
      <c r="D49" s="162">
        <v>1</v>
      </c>
      <c r="E49" s="292"/>
      <c r="F49" s="72"/>
      <c r="G49" s="289"/>
      <c r="H49" s="72"/>
      <c r="I49" s="289"/>
      <c r="J49" s="72"/>
      <c r="K49" s="289"/>
      <c r="L49" s="72"/>
      <c r="M49" s="289"/>
      <c r="N49" s="72"/>
      <c r="O49" s="72"/>
    </row>
    <row r="50" spans="1:15" s="116" customFormat="1" ht="38.25" x14ac:dyDescent="0.2">
      <c r="A50" s="258" t="s">
        <v>202</v>
      </c>
      <c r="B50" s="161" t="s">
        <v>143</v>
      </c>
      <c r="C50" s="160" t="s">
        <v>26</v>
      </c>
      <c r="D50" s="162">
        <v>5</v>
      </c>
      <c r="E50" s="292"/>
      <c r="F50" s="72"/>
      <c r="G50" s="289"/>
      <c r="H50" s="72"/>
      <c r="I50" s="289"/>
      <c r="J50" s="72"/>
      <c r="K50" s="289"/>
      <c r="L50" s="72"/>
      <c r="M50" s="289"/>
      <c r="N50" s="72"/>
      <c r="O50" s="72"/>
    </row>
    <row r="51" spans="1:15" s="116" customFormat="1" ht="38.25" x14ac:dyDescent="0.2">
      <c r="A51" s="258" t="s">
        <v>203</v>
      </c>
      <c r="B51" s="161" t="s">
        <v>144</v>
      </c>
      <c r="C51" s="160" t="s">
        <v>26</v>
      </c>
      <c r="D51" s="163">
        <v>1</v>
      </c>
      <c r="E51" s="292"/>
      <c r="F51" s="72"/>
      <c r="G51" s="289"/>
      <c r="H51" s="72"/>
      <c r="I51" s="289"/>
      <c r="J51" s="92"/>
      <c r="K51" s="289"/>
      <c r="L51" s="72"/>
      <c r="M51" s="289"/>
      <c r="N51" s="72"/>
      <c r="O51" s="72"/>
    </row>
    <row r="52" spans="1:15" s="116" customFormat="1" ht="25.5" x14ac:dyDescent="0.2">
      <c r="A52" s="258" t="s">
        <v>204</v>
      </c>
      <c r="B52" s="164" t="s">
        <v>220</v>
      </c>
      <c r="C52" s="160" t="s">
        <v>147</v>
      </c>
      <c r="D52" s="204">
        <v>15</v>
      </c>
      <c r="E52" s="292"/>
      <c r="F52" s="72"/>
      <c r="G52" s="289"/>
      <c r="H52" s="87"/>
      <c r="I52" s="289"/>
      <c r="J52" s="87"/>
      <c r="K52" s="289"/>
      <c r="L52" s="72"/>
      <c r="M52" s="72"/>
      <c r="N52" s="72"/>
      <c r="O52" s="72"/>
    </row>
    <row r="53" spans="1:15" s="116" customFormat="1" ht="25.5" x14ac:dyDescent="0.2">
      <c r="A53" s="258" t="s">
        <v>205</v>
      </c>
      <c r="B53" s="164" t="s">
        <v>221</v>
      </c>
      <c r="C53" s="160" t="s">
        <v>147</v>
      </c>
      <c r="D53" s="204">
        <v>6</v>
      </c>
      <c r="E53" s="292"/>
      <c r="F53" s="72"/>
      <c r="G53" s="289"/>
      <c r="H53" s="87"/>
      <c r="I53" s="289"/>
      <c r="J53" s="87"/>
      <c r="K53" s="289"/>
      <c r="L53" s="72"/>
      <c r="M53" s="72"/>
      <c r="N53" s="72"/>
      <c r="O53" s="72"/>
    </row>
    <row r="54" spans="1:15" s="116" customFormat="1" ht="25.5" x14ac:dyDescent="0.2">
      <c r="A54" s="258" t="s">
        <v>206</v>
      </c>
      <c r="B54" s="164" t="s">
        <v>222</v>
      </c>
      <c r="C54" s="160" t="s">
        <v>147</v>
      </c>
      <c r="D54" s="201">
        <v>27</v>
      </c>
      <c r="E54" s="292"/>
      <c r="F54" s="72"/>
      <c r="G54" s="289"/>
      <c r="H54" s="87"/>
      <c r="I54" s="289"/>
      <c r="J54" s="87"/>
      <c r="K54" s="289"/>
      <c r="L54" s="72"/>
      <c r="M54" s="72"/>
      <c r="N54" s="72"/>
      <c r="O54" s="72"/>
    </row>
    <row r="55" spans="1:15" s="116" customFormat="1" ht="25.5" x14ac:dyDescent="0.2">
      <c r="A55" s="258" t="s">
        <v>207</v>
      </c>
      <c r="B55" s="179" t="s">
        <v>305</v>
      </c>
      <c r="C55" s="166" t="s">
        <v>108</v>
      </c>
      <c r="D55" s="209">
        <v>19.7</v>
      </c>
      <c r="E55" s="290"/>
      <c r="F55" s="183"/>
      <c r="G55" s="183"/>
      <c r="H55" s="293"/>
      <c r="I55" s="183"/>
      <c r="J55" s="183"/>
      <c r="K55" s="183"/>
      <c r="L55" s="183"/>
      <c r="M55" s="183"/>
      <c r="N55" s="183"/>
      <c r="O55" s="183"/>
    </row>
    <row r="56" spans="1:15" s="116" customFormat="1" x14ac:dyDescent="0.2">
      <c r="A56" s="258" t="s">
        <v>208</v>
      </c>
      <c r="B56" s="194" t="s">
        <v>223</v>
      </c>
      <c r="C56" s="160"/>
      <c r="D56" s="202"/>
      <c r="E56" s="140"/>
      <c r="F56" s="141"/>
      <c r="G56" s="142"/>
      <c r="H56" s="143"/>
      <c r="I56" s="142"/>
      <c r="J56" s="143"/>
      <c r="K56" s="142"/>
      <c r="L56" s="143"/>
      <c r="M56" s="142"/>
      <c r="N56" s="143"/>
      <c r="O56" s="144"/>
    </row>
    <row r="57" spans="1:15" s="116" customFormat="1" x14ac:dyDescent="0.2">
      <c r="A57" s="264" t="s">
        <v>426</v>
      </c>
      <c r="B57" s="161" t="s">
        <v>228</v>
      </c>
      <c r="C57" s="160" t="s">
        <v>147</v>
      </c>
      <c r="D57" s="202">
        <v>6</v>
      </c>
      <c r="E57" s="237"/>
      <c r="F57" s="183"/>
      <c r="G57" s="183"/>
      <c r="H57" s="293"/>
      <c r="I57" s="183"/>
      <c r="J57" s="293"/>
      <c r="K57" s="293"/>
      <c r="L57" s="293"/>
      <c r="M57" s="293"/>
      <c r="N57" s="293"/>
      <c r="O57" s="293"/>
    </row>
    <row r="58" spans="1:15" s="116" customFormat="1" ht="14.25" x14ac:dyDescent="0.2">
      <c r="A58" s="264" t="s">
        <v>427</v>
      </c>
      <c r="B58" s="161" t="s">
        <v>229</v>
      </c>
      <c r="C58" s="160" t="s">
        <v>147</v>
      </c>
      <c r="D58" s="202">
        <v>6</v>
      </c>
      <c r="E58" s="237"/>
      <c r="F58" s="183"/>
      <c r="G58" s="183"/>
      <c r="H58" s="293"/>
      <c r="I58" s="183"/>
      <c r="J58" s="293"/>
      <c r="K58" s="293"/>
      <c r="L58" s="293"/>
      <c r="M58" s="293"/>
      <c r="N58" s="293"/>
      <c r="O58" s="293"/>
    </row>
    <row r="59" spans="1:15" s="116" customFormat="1" x14ac:dyDescent="0.2">
      <c r="A59" s="264" t="s">
        <v>428</v>
      </c>
      <c r="B59" s="161" t="s">
        <v>230</v>
      </c>
      <c r="C59" s="197" t="s">
        <v>108</v>
      </c>
      <c r="D59" s="203">
        <v>8.9600000000000009</v>
      </c>
      <c r="E59" s="290"/>
      <c r="F59" s="183"/>
      <c r="G59" s="183"/>
      <c r="H59" s="293"/>
      <c r="I59" s="183"/>
      <c r="J59" s="183"/>
      <c r="K59" s="183"/>
      <c r="L59" s="183"/>
      <c r="M59" s="293"/>
      <c r="N59" s="183"/>
      <c r="O59" s="183"/>
    </row>
    <row r="60" spans="1:15" s="116" customFormat="1" x14ac:dyDescent="0.2">
      <c r="A60" s="264" t="s">
        <v>429</v>
      </c>
      <c r="B60" s="164" t="s">
        <v>227</v>
      </c>
      <c r="C60" s="160" t="s">
        <v>147</v>
      </c>
      <c r="D60" s="204">
        <v>30</v>
      </c>
      <c r="E60" s="290"/>
      <c r="F60" s="183"/>
      <c r="G60" s="183"/>
      <c r="H60" s="293"/>
      <c r="I60" s="183"/>
      <c r="J60" s="183"/>
      <c r="K60" s="183"/>
      <c r="L60" s="183"/>
      <c r="M60" s="183"/>
      <c r="N60" s="183"/>
      <c r="O60" s="183"/>
    </row>
    <row r="61" spans="1:15" s="116" customFormat="1" x14ac:dyDescent="0.2">
      <c r="A61" s="258" t="s">
        <v>209</v>
      </c>
      <c r="B61" s="164" t="s">
        <v>271</v>
      </c>
      <c r="C61" s="160" t="s">
        <v>147</v>
      </c>
      <c r="D61" s="165">
        <v>26</v>
      </c>
      <c r="E61" s="292"/>
      <c r="F61" s="183"/>
      <c r="G61" s="289"/>
      <c r="H61" s="72"/>
      <c r="I61" s="289"/>
      <c r="J61" s="87"/>
      <c r="K61" s="289"/>
      <c r="L61" s="72"/>
      <c r="M61" s="72"/>
      <c r="N61" s="72"/>
      <c r="O61" s="72"/>
    </row>
    <row r="62" spans="1:15" s="116" customFormat="1" ht="25.5" x14ac:dyDescent="0.2">
      <c r="A62" s="258" t="s">
        <v>210</v>
      </c>
      <c r="B62" s="155" t="s">
        <v>148</v>
      </c>
      <c r="C62" s="166" t="s">
        <v>147</v>
      </c>
      <c r="D62" s="163">
        <v>27</v>
      </c>
      <c r="E62" s="292"/>
      <c r="F62" s="183"/>
      <c r="G62" s="289"/>
      <c r="H62" s="72"/>
      <c r="I62" s="289"/>
      <c r="J62" s="87"/>
      <c r="K62" s="289"/>
      <c r="L62" s="72"/>
      <c r="M62" s="72"/>
      <c r="N62" s="72"/>
      <c r="O62" s="72"/>
    </row>
    <row r="63" spans="1:15" s="116" customFormat="1" x14ac:dyDescent="0.2">
      <c r="A63" s="258" t="s">
        <v>211</v>
      </c>
      <c r="B63" s="155" t="s">
        <v>149</v>
      </c>
      <c r="C63" s="166" t="s">
        <v>147</v>
      </c>
      <c r="D63" s="163">
        <v>27</v>
      </c>
      <c r="E63" s="86"/>
      <c r="F63" s="183"/>
      <c r="G63" s="289"/>
      <c r="H63" s="87"/>
      <c r="I63" s="88"/>
      <c r="J63" s="87"/>
      <c r="K63" s="289"/>
      <c r="L63" s="72"/>
      <c r="M63" s="72"/>
      <c r="N63" s="72"/>
      <c r="O63" s="72"/>
    </row>
    <row r="64" spans="1:15" s="116" customFormat="1" x14ac:dyDescent="0.2">
      <c r="A64" s="258" t="s">
        <v>212</v>
      </c>
      <c r="B64" s="167" t="s">
        <v>150</v>
      </c>
      <c r="C64" s="166" t="s">
        <v>108</v>
      </c>
      <c r="D64" s="153">
        <v>738.44</v>
      </c>
      <c r="E64" s="292"/>
      <c r="F64" s="183"/>
      <c r="G64" s="289"/>
      <c r="H64" s="87"/>
      <c r="I64" s="289"/>
      <c r="J64" s="87"/>
      <c r="K64" s="289"/>
      <c r="L64" s="72"/>
      <c r="M64" s="72"/>
      <c r="N64" s="72"/>
      <c r="O64" s="72"/>
    </row>
    <row r="65" spans="1:15" s="116" customFormat="1" x14ac:dyDescent="0.2">
      <c r="A65" s="258" t="s">
        <v>213</v>
      </c>
      <c r="B65" s="155" t="s">
        <v>151</v>
      </c>
      <c r="C65" s="166" t="s">
        <v>108</v>
      </c>
      <c r="D65" s="153">
        <v>589.77</v>
      </c>
      <c r="E65" s="291"/>
      <c r="F65" s="183"/>
      <c r="G65" s="289"/>
      <c r="H65" s="87"/>
      <c r="I65" s="289"/>
      <c r="J65" s="87"/>
      <c r="K65" s="289"/>
      <c r="L65" s="72"/>
      <c r="M65" s="72"/>
      <c r="N65" s="72"/>
      <c r="O65" s="72"/>
    </row>
    <row r="66" spans="1:15" s="116" customFormat="1" x14ac:dyDescent="0.2">
      <c r="A66" s="258" t="s">
        <v>214</v>
      </c>
      <c r="B66" s="155" t="s">
        <v>152</v>
      </c>
      <c r="C66" s="166" t="s">
        <v>108</v>
      </c>
      <c r="D66" s="153">
        <v>589.77</v>
      </c>
      <c r="E66" s="292"/>
      <c r="F66" s="183"/>
      <c r="G66" s="289"/>
      <c r="H66" s="87"/>
      <c r="I66" s="289"/>
      <c r="J66" s="87"/>
      <c r="K66" s="289"/>
      <c r="L66" s="72"/>
      <c r="M66" s="72"/>
      <c r="N66" s="72"/>
      <c r="O66" s="72"/>
    </row>
    <row r="67" spans="1:15" s="116" customFormat="1" ht="76.5" x14ac:dyDescent="0.2">
      <c r="A67" s="258" t="s">
        <v>215</v>
      </c>
      <c r="B67" s="155" t="s">
        <v>670</v>
      </c>
      <c r="C67" s="166" t="s">
        <v>147</v>
      </c>
      <c r="D67" s="163">
        <v>24</v>
      </c>
      <c r="E67" s="292"/>
      <c r="F67" s="183"/>
      <c r="G67" s="289"/>
      <c r="H67" s="72"/>
      <c r="I67" s="289"/>
      <c r="J67" s="87"/>
      <c r="K67" s="289"/>
      <c r="L67" s="72"/>
      <c r="M67" s="72"/>
      <c r="N67" s="72"/>
      <c r="O67" s="72"/>
    </row>
    <row r="68" spans="1:15" s="116" customFormat="1" ht="51" x14ac:dyDescent="0.2">
      <c r="A68" s="258" t="s">
        <v>216</v>
      </c>
      <c r="B68" s="155" t="s">
        <v>153</v>
      </c>
      <c r="C68" s="166" t="s">
        <v>147</v>
      </c>
      <c r="D68" s="163">
        <v>16</v>
      </c>
      <c r="E68" s="292"/>
      <c r="F68" s="183"/>
      <c r="G68" s="289"/>
      <c r="H68" s="72"/>
      <c r="I68" s="289"/>
      <c r="J68" s="87"/>
      <c r="K68" s="289"/>
      <c r="L68" s="72"/>
      <c r="M68" s="72"/>
      <c r="N68" s="72"/>
      <c r="O68" s="72"/>
    </row>
    <row r="69" spans="1:15" s="116" customFormat="1" ht="38.25" x14ac:dyDescent="0.2">
      <c r="A69" s="258" t="s">
        <v>217</v>
      </c>
      <c r="B69" s="155" t="s">
        <v>154</v>
      </c>
      <c r="C69" s="166" t="s">
        <v>155</v>
      </c>
      <c r="D69" s="163">
        <v>9</v>
      </c>
      <c r="E69" s="291"/>
      <c r="F69" s="183"/>
      <c r="G69" s="289"/>
      <c r="H69" s="87"/>
      <c r="I69" s="289"/>
      <c r="J69" s="87"/>
      <c r="K69" s="289"/>
      <c r="L69" s="72"/>
      <c r="M69" s="72"/>
      <c r="N69" s="72"/>
      <c r="O69" s="72"/>
    </row>
    <row r="70" spans="1:15" s="71" customFormat="1" x14ac:dyDescent="0.2">
      <c r="A70" s="64"/>
      <c r="B70" s="65"/>
      <c r="C70" s="66"/>
      <c r="D70" s="67"/>
      <c r="E70" s="68"/>
      <c r="F70" s="69"/>
      <c r="G70" s="70"/>
      <c r="H70" s="69"/>
      <c r="I70" s="70"/>
      <c r="J70" s="69"/>
      <c r="K70" s="70"/>
      <c r="L70" s="69"/>
      <c r="M70" s="70"/>
      <c r="N70" s="69"/>
      <c r="O70" s="69"/>
    </row>
    <row r="71" spans="1:15" s="42" customFormat="1" x14ac:dyDescent="0.2">
      <c r="A71" s="43"/>
      <c r="B71" s="23" t="s">
        <v>0</v>
      </c>
      <c r="C71" s="44"/>
      <c r="D71" s="43"/>
      <c r="E71" s="45"/>
      <c r="F71" s="46"/>
      <c r="G71" s="48"/>
      <c r="H71" s="47"/>
      <c r="I71" s="48"/>
      <c r="J71" s="47"/>
      <c r="K71" s="48"/>
      <c r="L71" s="47"/>
      <c r="M71" s="48"/>
      <c r="N71" s="47"/>
      <c r="O71" s="73"/>
    </row>
    <row r="72" spans="1:15" x14ac:dyDescent="0.2">
      <c r="J72" s="15" t="s">
        <v>723</v>
      </c>
      <c r="K72" s="14"/>
      <c r="L72" s="14"/>
      <c r="M72" s="14"/>
      <c r="N72" s="14"/>
      <c r="O72" s="49"/>
    </row>
    <row r="73" spans="1:15" x14ac:dyDescent="0.2">
      <c r="J73" s="15" t="s">
        <v>19</v>
      </c>
      <c r="K73" s="50"/>
      <c r="L73" s="50"/>
      <c r="M73" s="50"/>
      <c r="N73" s="50"/>
      <c r="O73" s="51"/>
    </row>
    <row r="74" spans="1:15" x14ac:dyDescent="0.2">
      <c r="J74" s="15"/>
      <c r="K74" s="74"/>
      <c r="L74" s="74"/>
      <c r="M74" s="74"/>
      <c r="N74" s="74"/>
      <c r="O74" s="75"/>
    </row>
    <row r="75" spans="1:15" x14ac:dyDescent="0.2">
      <c r="B75" s="52" t="s">
        <v>24</v>
      </c>
      <c r="E75" s="53"/>
    </row>
    <row r="76" spans="1:15" x14ac:dyDescent="0.2">
      <c r="E76" s="53" t="s">
        <v>724</v>
      </c>
    </row>
    <row r="77" spans="1:15" x14ac:dyDescent="0.2">
      <c r="B77" s="52" t="s">
        <v>25</v>
      </c>
      <c r="E77" s="53"/>
    </row>
    <row r="78" spans="1:15" x14ac:dyDescent="0.2">
      <c r="E7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1-21&amp;"Arial,Bold"&amp;USADZĪVES KANALIZĀCIJA K1 ĶIRŠU IELĀ.</oddHeader>
    <oddFooter>&amp;C&amp;8&amp;P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57"/>
  <sheetViews>
    <sheetView topLeftCell="A46" workbookViewId="0">
      <selection activeCell="L59" sqref="L59"/>
    </sheetView>
  </sheetViews>
  <sheetFormatPr defaultColWidth="9.140625" defaultRowHeight="12.75" x14ac:dyDescent="0.2"/>
  <cols>
    <col min="1" max="1" width="5.7109375" style="3" customWidth="1"/>
    <col min="2" max="2" width="41.5703125" style="1" customWidth="1"/>
    <col min="3" max="3" width="5.42578125" style="2" customWidth="1"/>
    <col min="4" max="4" width="7.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1" width="7.5703125" style="5" customWidth="1"/>
    <col min="12"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D35</f>
        <v>82.6</v>
      </c>
      <c r="E11" s="86"/>
      <c r="F11" s="87"/>
      <c r="G11" s="289"/>
      <c r="H11" s="87"/>
      <c r="I11" s="88"/>
      <c r="J11" s="87"/>
      <c r="K11" s="289"/>
      <c r="L11" s="72"/>
      <c r="M11" s="72"/>
      <c r="N11" s="72"/>
      <c r="O11" s="72"/>
      <c r="Q11" s="307"/>
    </row>
    <row r="12" spans="1:17" s="89" customFormat="1" ht="25.5" x14ac:dyDescent="0.2">
      <c r="A12" s="152" t="s">
        <v>168</v>
      </c>
      <c r="B12" s="148" t="s">
        <v>109</v>
      </c>
      <c r="C12" s="149" t="s">
        <v>110</v>
      </c>
      <c r="D12" s="150">
        <v>251.92999999999998</v>
      </c>
      <c r="E12" s="591"/>
      <c r="F12" s="589"/>
      <c r="G12" s="590"/>
      <c r="H12" s="588"/>
      <c r="I12" s="590"/>
      <c r="J12" s="587"/>
      <c r="K12" s="590"/>
      <c r="L12" s="587"/>
      <c r="M12" s="587"/>
      <c r="N12" s="587"/>
      <c r="O12" s="72"/>
    </row>
    <row r="13" spans="1:17" s="89" customFormat="1" ht="51" x14ac:dyDescent="0.2">
      <c r="A13" s="152" t="s">
        <v>169</v>
      </c>
      <c r="B13" s="148" t="s">
        <v>111</v>
      </c>
      <c r="C13" s="149" t="s">
        <v>110</v>
      </c>
      <c r="D13" s="150">
        <v>131.18184210526314</v>
      </c>
      <c r="E13" s="592"/>
      <c r="F13" s="589"/>
      <c r="G13" s="590"/>
      <c r="H13" s="587"/>
      <c r="I13" s="590"/>
      <c r="J13" s="587"/>
      <c r="K13" s="590"/>
      <c r="L13" s="587"/>
      <c r="M13" s="587"/>
      <c r="N13" s="587"/>
      <c r="O13" s="72"/>
    </row>
    <row r="14" spans="1:17" s="89" customFormat="1" ht="25.5" x14ac:dyDescent="0.2">
      <c r="A14" s="152" t="s">
        <v>170</v>
      </c>
      <c r="B14" s="148" t="s">
        <v>115</v>
      </c>
      <c r="C14" s="149" t="s">
        <v>113</v>
      </c>
      <c r="D14" s="150">
        <v>189.97999999999996</v>
      </c>
      <c r="E14" s="86"/>
      <c r="F14" s="87"/>
      <c r="G14" s="289"/>
      <c r="H14" s="87"/>
      <c r="I14" s="88"/>
      <c r="J14" s="87"/>
      <c r="K14" s="289"/>
      <c r="L14" s="72"/>
      <c r="M14" s="72"/>
      <c r="N14" s="72"/>
      <c r="O14" s="72"/>
    </row>
    <row r="15" spans="1:17" s="89" customFormat="1" ht="38.25" x14ac:dyDescent="0.2">
      <c r="A15" s="152" t="s">
        <v>171</v>
      </c>
      <c r="B15" s="151" t="s">
        <v>116</v>
      </c>
      <c r="C15" s="149" t="s">
        <v>113</v>
      </c>
      <c r="D15" s="150">
        <v>189.97999999999996</v>
      </c>
      <c r="E15" s="292"/>
      <c r="F15" s="87"/>
      <c r="G15" s="289"/>
      <c r="H15" s="87"/>
      <c r="I15" s="289"/>
      <c r="J15" s="72"/>
      <c r="K15" s="289"/>
      <c r="L15" s="72"/>
      <c r="M15" s="72"/>
      <c r="N15" s="72"/>
      <c r="O15" s="72"/>
    </row>
    <row r="16" spans="1:17" s="89" customFormat="1" ht="38.25" x14ac:dyDescent="0.2">
      <c r="A16" s="152" t="s">
        <v>172</v>
      </c>
      <c r="B16" s="148" t="s">
        <v>118</v>
      </c>
      <c r="C16" s="149" t="s">
        <v>108</v>
      </c>
      <c r="D16" s="153">
        <v>82.6</v>
      </c>
      <c r="E16" s="292"/>
      <c r="F16" s="87"/>
      <c r="G16" s="289"/>
      <c r="H16" s="72"/>
      <c r="I16" s="289"/>
      <c r="J16" s="72"/>
      <c r="K16" s="289"/>
      <c r="L16" s="72"/>
      <c r="M16" s="72"/>
      <c r="N16" s="72"/>
      <c r="O16" s="72"/>
    </row>
    <row r="17" spans="1:17" s="89" customFormat="1" ht="25.5" x14ac:dyDescent="0.2">
      <c r="A17" s="152" t="s">
        <v>173</v>
      </c>
      <c r="B17" s="148" t="s">
        <v>119</v>
      </c>
      <c r="C17" s="149" t="s">
        <v>110</v>
      </c>
      <c r="D17" s="150">
        <v>18.584999999999997</v>
      </c>
      <c r="E17" s="291"/>
      <c r="F17" s="87"/>
      <c r="G17" s="289"/>
      <c r="H17" s="72"/>
      <c r="I17" s="289"/>
      <c r="J17" s="72"/>
      <c r="K17" s="289"/>
      <c r="L17" s="72"/>
      <c r="M17" s="72"/>
      <c r="N17" s="72"/>
      <c r="O17" s="72"/>
    </row>
    <row r="18" spans="1:17" s="89" customFormat="1" ht="14.25" x14ac:dyDescent="0.2">
      <c r="A18" s="152" t="s">
        <v>174</v>
      </c>
      <c r="B18" s="148" t="s">
        <v>120</v>
      </c>
      <c r="C18" s="149" t="s">
        <v>110</v>
      </c>
      <c r="D18" s="150">
        <v>37.169999999999995</v>
      </c>
      <c r="E18" s="291"/>
      <c r="F18" s="87"/>
      <c r="G18" s="289"/>
      <c r="H18" s="72"/>
      <c r="I18" s="289"/>
      <c r="J18" s="72"/>
      <c r="K18" s="289"/>
      <c r="L18" s="72"/>
      <c r="M18" s="72"/>
      <c r="N18" s="72"/>
      <c r="O18" s="72"/>
    </row>
    <row r="19" spans="1:17" s="89" customFormat="1" x14ac:dyDescent="0.2">
      <c r="A19" s="152" t="s">
        <v>175</v>
      </c>
      <c r="B19" s="154" t="s">
        <v>122</v>
      </c>
      <c r="C19" s="149" t="s">
        <v>108</v>
      </c>
      <c r="D19" s="150">
        <v>65</v>
      </c>
      <c r="E19" s="85"/>
      <c r="F19" s="87"/>
      <c r="G19" s="289"/>
      <c r="H19" s="87"/>
      <c r="I19" s="289"/>
      <c r="J19" s="72"/>
      <c r="K19" s="289"/>
      <c r="L19" s="72"/>
      <c r="M19" s="72"/>
      <c r="N19" s="72"/>
      <c r="O19" s="72"/>
    </row>
    <row r="20" spans="1:17" x14ac:dyDescent="0.2">
      <c r="A20" s="18"/>
      <c r="B20" s="156" t="s">
        <v>123</v>
      </c>
      <c r="C20" s="156"/>
      <c r="D20" s="157"/>
      <c r="E20" s="25"/>
      <c r="F20" s="31"/>
      <c r="G20" s="33"/>
      <c r="H20" s="35"/>
      <c r="I20" s="33"/>
      <c r="J20" s="35"/>
      <c r="K20" s="33"/>
      <c r="L20" s="35"/>
      <c r="M20" s="33"/>
      <c r="N20" s="35"/>
      <c r="O20" s="41"/>
    </row>
    <row r="21" spans="1:17" s="89" customFormat="1" ht="25.5" x14ac:dyDescent="0.2">
      <c r="A21" s="152" t="s">
        <v>176</v>
      </c>
      <c r="B21" s="155" t="s">
        <v>684</v>
      </c>
      <c r="C21" s="207" t="s">
        <v>108</v>
      </c>
      <c r="D21" s="216">
        <f>D36</f>
        <v>26.2</v>
      </c>
      <c r="E21" s="86"/>
      <c r="F21" s="87"/>
      <c r="G21" s="289"/>
      <c r="H21" s="87"/>
      <c r="I21" s="88"/>
      <c r="J21" s="87"/>
      <c r="K21" s="289"/>
      <c r="L21" s="72"/>
      <c r="M21" s="72"/>
      <c r="N21" s="72"/>
      <c r="O21" s="72"/>
      <c r="Q21" s="307"/>
    </row>
    <row r="22" spans="1:17" ht="25.5" x14ac:dyDescent="0.2">
      <c r="A22" s="152" t="s">
        <v>177</v>
      </c>
      <c r="B22" s="148" t="s">
        <v>109</v>
      </c>
      <c r="C22" s="149" t="s">
        <v>110</v>
      </c>
      <c r="D22" s="150">
        <v>74.669999999999987</v>
      </c>
      <c r="E22" s="597"/>
      <c r="F22" s="595"/>
      <c r="G22" s="596"/>
      <c r="H22" s="594"/>
      <c r="I22" s="596"/>
      <c r="J22" s="593"/>
      <c r="K22" s="596"/>
      <c r="L22" s="593"/>
      <c r="M22" s="593"/>
      <c r="N22" s="593"/>
      <c r="O22" s="72"/>
    </row>
    <row r="23" spans="1:17" ht="51" x14ac:dyDescent="0.2">
      <c r="A23" s="152" t="s">
        <v>178</v>
      </c>
      <c r="B23" s="148" t="s">
        <v>111</v>
      </c>
      <c r="C23" s="149" t="s">
        <v>110</v>
      </c>
      <c r="D23" s="150">
        <v>44.005199999999988</v>
      </c>
      <c r="E23" s="598"/>
      <c r="F23" s="595"/>
      <c r="G23" s="596"/>
      <c r="H23" s="593"/>
      <c r="I23" s="596"/>
      <c r="J23" s="593"/>
      <c r="K23" s="596"/>
      <c r="L23" s="593"/>
      <c r="M23" s="593"/>
      <c r="N23" s="593"/>
      <c r="O23" s="72"/>
    </row>
    <row r="24" spans="1:17" ht="38.25" x14ac:dyDescent="0.2">
      <c r="A24" s="152" t="s">
        <v>179</v>
      </c>
      <c r="B24" s="148" t="s">
        <v>276</v>
      </c>
      <c r="C24" s="149" t="s">
        <v>113</v>
      </c>
      <c r="D24" s="150">
        <v>2.4</v>
      </c>
      <c r="E24" s="86"/>
      <c r="F24" s="87"/>
      <c r="G24" s="289"/>
      <c r="H24" s="87"/>
      <c r="I24" s="88"/>
      <c r="J24" s="72"/>
      <c r="K24" s="289"/>
      <c r="L24" s="72"/>
      <c r="M24" s="72"/>
      <c r="N24" s="72"/>
      <c r="O24" s="72"/>
    </row>
    <row r="25" spans="1:17" ht="51" x14ac:dyDescent="0.2">
      <c r="A25" s="152" t="s">
        <v>180</v>
      </c>
      <c r="B25" s="151" t="s">
        <v>277</v>
      </c>
      <c r="C25" s="149" t="s">
        <v>127</v>
      </c>
      <c r="D25" s="150">
        <v>2.4</v>
      </c>
      <c r="E25" s="86"/>
      <c r="F25" s="87"/>
      <c r="G25" s="289"/>
      <c r="H25" s="87"/>
      <c r="I25" s="88"/>
      <c r="J25" s="87"/>
      <c r="K25" s="289"/>
      <c r="L25" s="72"/>
      <c r="M25" s="72"/>
      <c r="N25" s="72"/>
      <c r="O25" s="72"/>
    </row>
    <row r="26" spans="1:17" ht="25.5" x14ac:dyDescent="0.2">
      <c r="A26" s="152" t="s">
        <v>181</v>
      </c>
      <c r="B26" s="148" t="s">
        <v>124</v>
      </c>
      <c r="C26" s="149" t="s">
        <v>113</v>
      </c>
      <c r="D26" s="150">
        <v>16.5</v>
      </c>
      <c r="E26" s="86"/>
      <c r="F26" s="87"/>
      <c r="G26" s="289"/>
      <c r="H26" s="87"/>
      <c r="I26" s="88"/>
      <c r="J26" s="87"/>
      <c r="K26" s="289"/>
      <c r="L26" s="72"/>
      <c r="M26" s="72"/>
      <c r="N26" s="72"/>
      <c r="O26" s="72"/>
    </row>
    <row r="27" spans="1:17" ht="38.25" x14ac:dyDescent="0.2">
      <c r="A27" s="152" t="s">
        <v>182</v>
      </c>
      <c r="B27" s="151" t="s">
        <v>125</v>
      </c>
      <c r="C27" s="149" t="s">
        <v>113</v>
      </c>
      <c r="D27" s="150">
        <v>16.5</v>
      </c>
      <c r="E27" s="292"/>
      <c r="F27" s="87"/>
      <c r="G27" s="289"/>
      <c r="H27" s="87"/>
      <c r="I27" s="289"/>
      <c r="J27" s="72"/>
      <c r="K27" s="289"/>
      <c r="L27" s="72"/>
      <c r="M27" s="72"/>
      <c r="N27" s="72"/>
      <c r="O27" s="72"/>
    </row>
    <row r="28" spans="1:17" ht="25.5" x14ac:dyDescent="0.2">
      <c r="A28" s="152" t="s">
        <v>183</v>
      </c>
      <c r="B28" s="148" t="s">
        <v>126</v>
      </c>
      <c r="C28" s="149" t="s">
        <v>127</v>
      </c>
      <c r="D28" s="150">
        <v>15</v>
      </c>
      <c r="E28" s="292"/>
      <c r="F28" s="87"/>
      <c r="G28" s="289"/>
      <c r="H28" s="72"/>
      <c r="I28" s="289"/>
      <c r="J28" s="72"/>
      <c r="K28" s="289"/>
      <c r="L28" s="72"/>
      <c r="M28" s="72"/>
      <c r="N28" s="72"/>
      <c r="O28" s="72"/>
    </row>
    <row r="29" spans="1:17" ht="38.25" x14ac:dyDescent="0.2">
      <c r="A29" s="152" t="s">
        <v>184</v>
      </c>
      <c r="B29" s="151" t="s">
        <v>595</v>
      </c>
      <c r="C29" s="149" t="s">
        <v>113</v>
      </c>
      <c r="D29" s="150">
        <v>15</v>
      </c>
      <c r="E29" s="86"/>
      <c r="F29" s="87"/>
      <c r="G29" s="289"/>
      <c r="H29" s="87"/>
      <c r="I29" s="88"/>
      <c r="J29" s="87"/>
      <c r="K29" s="289"/>
      <c r="L29" s="72"/>
      <c r="M29" s="72"/>
      <c r="N29" s="72"/>
      <c r="O29" s="72"/>
    </row>
    <row r="30" spans="1:17" ht="38.25" x14ac:dyDescent="0.2">
      <c r="A30" s="152" t="s">
        <v>185</v>
      </c>
      <c r="B30" s="148" t="s">
        <v>118</v>
      </c>
      <c r="C30" s="149" t="s">
        <v>108</v>
      </c>
      <c r="D30" s="150">
        <v>26.2</v>
      </c>
      <c r="E30" s="292"/>
      <c r="F30" s="87"/>
      <c r="G30" s="289"/>
      <c r="H30" s="72"/>
      <c r="I30" s="289"/>
      <c r="J30" s="72"/>
      <c r="K30" s="289"/>
      <c r="L30" s="72"/>
      <c r="M30" s="72"/>
      <c r="N30" s="72"/>
      <c r="O30" s="72"/>
    </row>
    <row r="31" spans="1:17" ht="25.5" x14ac:dyDescent="0.2">
      <c r="A31" s="152" t="s">
        <v>186</v>
      </c>
      <c r="B31" s="148" t="s">
        <v>119</v>
      </c>
      <c r="C31" s="149" t="s">
        <v>110</v>
      </c>
      <c r="D31" s="150">
        <v>5.8949999999999996</v>
      </c>
      <c r="E31" s="291"/>
      <c r="F31" s="87"/>
      <c r="G31" s="289"/>
      <c r="H31" s="72"/>
      <c r="I31" s="289"/>
      <c r="J31" s="72"/>
      <c r="K31" s="289"/>
      <c r="L31" s="72"/>
      <c r="M31" s="72"/>
      <c r="N31" s="72"/>
      <c r="O31" s="72"/>
    </row>
    <row r="32" spans="1:17" ht="14.25" x14ac:dyDescent="0.2">
      <c r="A32" s="152" t="s">
        <v>187</v>
      </c>
      <c r="B32" s="148" t="s">
        <v>120</v>
      </c>
      <c r="C32" s="149" t="s">
        <v>110</v>
      </c>
      <c r="D32" s="150">
        <v>11.79</v>
      </c>
      <c r="E32" s="291"/>
      <c r="F32" s="87"/>
      <c r="G32" s="289"/>
      <c r="H32" s="72"/>
      <c r="I32" s="289"/>
      <c r="J32" s="72"/>
      <c r="K32" s="289"/>
      <c r="L32" s="72"/>
      <c r="M32" s="72"/>
      <c r="N32" s="72"/>
      <c r="O32" s="72"/>
    </row>
    <row r="33" spans="1:15" ht="51" x14ac:dyDescent="0.2">
      <c r="A33" s="152" t="s">
        <v>188</v>
      </c>
      <c r="B33" s="154" t="s">
        <v>121</v>
      </c>
      <c r="C33" s="149" t="s">
        <v>110</v>
      </c>
      <c r="D33" s="150">
        <v>0.14399999999999999</v>
      </c>
      <c r="E33" s="292"/>
      <c r="F33" s="72"/>
      <c r="G33" s="289"/>
      <c r="H33" s="72"/>
      <c r="I33" s="289"/>
      <c r="J33" s="72"/>
      <c r="K33" s="289"/>
      <c r="L33" s="72"/>
      <c r="M33" s="72"/>
      <c r="N33" s="72"/>
      <c r="O33" s="72"/>
    </row>
    <row r="34" spans="1:15" s="116" customFormat="1" x14ac:dyDescent="0.2">
      <c r="A34" s="139">
        <v>2</v>
      </c>
      <c r="B34" s="145" t="s">
        <v>128</v>
      </c>
      <c r="C34" s="158"/>
      <c r="D34" s="146"/>
      <c r="E34" s="140"/>
      <c r="F34" s="141"/>
      <c r="G34" s="142"/>
      <c r="H34" s="143"/>
      <c r="I34" s="142"/>
      <c r="J34" s="143"/>
      <c r="K34" s="142"/>
      <c r="L34" s="143"/>
      <c r="M34" s="142"/>
      <c r="N34" s="143"/>
      <c r="O34" s="144"/>
    </row>
    <row r="35" spans="1:15" s="116" customFormat="1" ht="51" x14ac:dyDescent="0.2">
      <c r="A35" s="258" t="s">
        <v>193</v>
      </c>
      <c r="B35" s="159" t="s">
        <v>262</v>
      </c>
      <c r="C35" s="160" t="s">
        <v>108</v>
      </c>
      <c r="D35" s="153">
        <v>82.6</v>
      </c>
      <c r="E35" s="292"/>
      <c r="F35" s="72"/>
      <c r="G35" s="289"/>
      <c r="H35" s="87"/>
      <c r="I35" s="289"/>
      <c r="J35" s="87"/>
      <c r="K35" s="289"/>
      <c r="L35" s="72"/>
      <c r="M35" s="72"/>
      <c r="N35" s="72"/>
      <c r="O35" s="72"/>
    </row>
    <row r="36" spans="1:15" s="116" customFormat="1" ht="51" x14ac:dyDescent="0.2">
      <c r="A36" s="258" t="s">
        <v>194</v>
      </c>
      <c r="B36" s="159" t="s">
        <v>269</v>
      </c>
      <c r="C36" s="160" t="s">
        <v>108</v>
      </c>
      <c r="D36" s="153">
        <v>26.2</v>
      </c>
      <c r="E36" s="292"/>
      <c r="F36" s="72"/>
      <c r="G36" s="289"/>
      <c r="H36" s="87"/>
      <c r="I36" s="289"/>
      <c r="J36" s="87"/>
      <c r="K36" s="289"/>
      <c r="L36" s="72"/>
      <c r="M36" s="72"/>
      <c r="N36" s="72"/>
      <c r="O36" s="72"/>
    </row>
    <row r="37" spans="1:15" s="116" customFormat="1" ht="38.25" x14ac:dyDescent="0.2">
      <c r="A37" s="258" t="s">
        <v>195</v>
      </c>
      <c r="B37" s="161" t="s">
        <v>141</v>
      </c>
      <c r="C37" s="160" t="s">
        <v>26</v>
      </c>
      <c r="D37" s="162">
        <v>5</v>
      </c>
      <c r="E37" s="292"/>
      <c r="F37" s="72"/>
      <c r="G37" s="289"/>
      <c r="H37" s="87"/>
      <c r="I37" s="289"/>
      <c r="J37" s="87"/>
      <c r="K37" s="289"/>
      <c r="L37" s="72"/>
      <c r="M37" s="72"/>
      <c r="N37" s="72"/>
      <c r="O37" s="72"/>
    </row>
    <row r="38" spans="1:15" s="116" customFormat="1" ht="25.5" x14ac:dyDescent="0.2">
      <c r="A38" s="258" t="s">
        <v>196</v>
      </c>
      <c r="B38" s="164" t="s">
        <v>222</v>
      </c>
      <c r="C38" s="160" t="s">
        <v>147</v>
      </c>
      <c r="D38" s="201">
        <v>7</v>
      </c>
      <c r="E38" s="292"/>
      <c r="F38" s="72"/>
      <c r="G38" s="289"/>
      <c r="H38" s="87"/>
      <c r="I38" s="289"/>
      <c r="J38" s="87"/>
      <c r="K38" s="289"/>
      <c r="L38" s="72"/>
      <c r="M38" s="72"/>
      <c r="N38" s="72"/>
      <c r="O38" s="72"/>
    </row>
    <row r="39" spans="1:15" s="116" customFormat="1" ht="25.5" x14ac:dyDescent="0.2">
      <c r="A39" s="258" t="s">
        <v>197</v>
      </c>
      <c r="B39" s="164" t="s">
        <v>220</v>
      </c>
      <c r="C39" s="218" t="s">
        <v>147</v>
      </c>
      <c r="D39" s="246">
        <v>1</v>
      </c>
      <c r="E39" s="292"/>
      <c r="F39" s="72"/>
      <c r="G39" s="289"/>
      <c r="H39" s="87"/>
      <c r="I39" s="289"/>
      <c r="J39" s="87"/>
      <c r="K39" s="289"/>
      <c r="L39" s="72"/>
      <c r="M39" s="72"/>
      <c r="N39" s="72"/>
      <c r="O39" s="72"/>
    </row>
    <row r="40" spans="1:15" s="116" customFormat="1" x14ac:dyDescent="0.2">
      <c r="A40" s="258" t="s">
        <v>198</v>
      </c>
      <c r="B40" s="164" t="s">
        <v>146</v>
      </c>
      <c r="C40" s="160" t="s">
        <v>147</v>
      </c>
      <c r="D40" s="165">
        <v>5</v>
      </c>
      <c r="E40" s="292"/>
      <c r="F40" s="183"/>
      <c r="G40" s="289"/>
      <c r="H40" s="72"/>
      <c r="I40" s="289"/>
      <c r="J40" s="87"/>
      <c r="K40" s="289"/>
      <c r="L40" s="72"/>
      <c r="M40" s="72"/>
      <c r="N40" s="72"/>
      <c r="O40" s="72"/>
    </row>
    <row r="41" spans="1:15" s="116" customFormat="1" ht="25.5" x14ac:dyDescent="0.2">
      <c r="A41" s="258" t="s">
        <v>199</v>
      </c>
      <c r="B41" s="155" t="s">
        <v>148</v>
      </c>
      <c r="C41" s="166" t="s">
        <v>147</v>
      </c>
      <c r="D41" s="163">
        <v>7</v>
      </c>
      <c r="E41" s="292"/>
      <c r="F41" s="183"/>
      <c r="G41" s="289"/>
      <c r="H41" s="72"/>
      <c r="I41" s="289"/>
      <c r="J41" s="87"/>
      <c r="K41" s="289"/>
      <c r="L41" s="72"/>
      <c r="M41" s="72"/>
      <c r="N41" s="72"/>
      <c r="O41" s="72"/>
    </row>
    <row r="42" spans="1:15" s="116" customFormat="1" x14ac:dyDescent="0.2">
      <c r="A42" s="258" t="s">
        <v>200</v>
      </c>
      <c r="B42" s="155" t="s">
        <v>149</v>
      </c>
      <c r="C42" s="166" t="s">
        <v>147</v>
      </c>
      <c r="D42" s="163">
        <v>7</v>
      </c>
      <c r="E42" s="86"/>
      <c r="F42" s="183"/>
      <c r="G42" s="289"/>
      <c r="H42" s="87"/>
      <c r="I42" s="88"/>
      <c r="J42" s="87"/>
      <c r="K42" s="289"/>
      <c r="L42" s="72"/>
      <c r="M42" s="72"/>
      <c r="N42" s="72"/>
      <c r="O42" s="72"/>
    </row>
    <row r="43" spans="1:15" s="116" customFormat="1" x14ac:dyDescent="0.2">
      <c r="A43" s="258" t="s">
        <v>201</v>
      </c>
      <c r="B43" s="167" t="s">
        <v>150</v>
      </c>
      <c r="C43" s="166" t="s">
        <v>108</v>
      </c>
      <c r="D43" s="153">
        <v>108.8</v>
      </c>
      <c r="E43" s="292"/>
      <c r="F43" s="183"/>
      <c r="G43" s="289"/>
      <c r="H43" s="87"/>
      <c r="I43" s="289"/>
      <c r="J43" s="87"/>
      <c r="K43" s="289"/>
      <c r="L43" s="72"/>
      <c r="M43" s="72"/>
      <c r="N43" s="72"/>
      <c r="O43" s="72"/>
    </row>
    <row r="44" spans="1:15" s="116" customFormat="1" x14ac:dyDescent="0.2">
      <c r="A44" s="258" t="s">
        <v>202</v>
      </c>
      <c r="B44" s="155" t="s">
        <v>151</v>
      </c>
      <c r="C44" s="166" t="s">
        <v>108</v>
      </c>
      <c r="D44" s="153">
        <v>82.6</v>
      </c>
      <c r="E44" s="291"/>
      <c r="F44" s="183"/>
      <c r="G44" s="289"/>
      <c r="H44" s="87"/>
      <c r="I44" s="289"/>
      <c r="J44" s="87"/>
      <c r="K44" s="289"/>
      <c r="L44" s="72"/>
      <c r="M44" s="72"/>
      <c r="N44" s="72"/>
      <c r="O44" s="72"/>
    </row>
    <row r="45" spans="1:15" s="116" customFormat="1" x14ac:dyDescent="0.2">
      <c r="A45" s="258" t="s">
        <v>203</v>
      </c>
      <c r="B45" s="155" t="s">
        <v>152</v>
      </c>
      <c r="C45" s="166" t="s">
        <v>108</v>
      </c>
      <c r="D45" s="153">
        <v>82.6</v>
      </c>
      <c r="E45" s="292"/>
      <c r="F45" s="183"/>
      <c r="G45" s="289"/>
      <c r="H45" s="87"/>
      <c r="I45" s="289"/>
      <c r="J45" s="87"/>
      <c r="K45" s="289"/>
      <c r="L45" s="72"/>
      <c r="M45" s="72"/>
      <c r="N45" s="72"/>
      <c r="O45" s="72"/>
    </row>
    <row r="46" spans="1:15" s="116" customFormat="1" ht="63.75" x14ac:dyDescent="0.2">
      <c r="A46" s="258" t="s">
        <v>204</v>
      </c>
      <c r="B46" s="155" t="s">
        <v>670</v>
      </c>
      <c r="C46" s="166" t="s">
        <v>147</v>
      </c>
      <c r="D46" s="163">
        <v>4</v>
      </c>
      <c r="E46" s="292"/>
      <c r="F46" s="183"/>
      <c r="G46" s="289"/>
      <c r="H46" s="72"/>
      <c r="I46" s="289"/>
      <c r="J46" s="87"/>
      <c r="K46" s="289"/>
      <c r="L46" s="72"/>
      <c r="M46" s="72"/>
      <c r="N46" s="72"/>
      <c r="O46" s="72"/>
    </row>
    <row r="47" spans="1:15" s="116" customFormat="1" ht="51" x14ac:dyDescent="0.2">
      <c r="A47" s="258" t="s">
        <v>205</v>
      </c>
      <c r="B47" s="155" t="s">
        <v>153</v>
      </c>
      <c r="C47" s="166" t="s">
        <v>147</v>
      </c>
      <c r="D47" s="163">
        <v>1</v>
      </c>
      <c r="E47" s="292"/>
      <c r="F47" s="183"/>
      <c r="G47" s="289"/>
      <c r="H47" s="72"/>
      <c r="I47" s="289"/>
      <c r="J47" s="87"/>
      <c r="K47" s="289"/>
      <c r="L47" s="72"/>
      <c r="M47" s="72"/>
      <c r="N47" s="72"/>
      <c r="O47" s="72"/>
    </row>
    <row r="48" spans="1:15" s="116" customFormat="1" ht="25.5" x14ac:dyDescent="0.2">
      <c r="A48" s="258" t="s">
        <v>206</v>
      </c>
      <c r="B48" s="155" t="s">
        <v>440</v>
      </c>
      <c r="C48" s="166" t="s">
        <v>155</v>
      </c>
      <c r="D48" s="210">
        <v>1</v>
      </c>
      <c r="E48" s="290"/>
      <c r="F48" s="183"/>
      <c r="G48" s="183"/>
      <c r="H48" s="293"/>
      <c r="I48" s="183"/>
      <c r="J48" s="183"/>
      <c r="K48" s="183"/>
      <c r="L48" s="183"/>
      <c r="M48" s="183"/>
      <c r="N48" s="183"/>
      <c r="O48" s="183"/>
    </row>
    <row r="49" spans="1:15" s="71" customFormat="1" x14ac:dyDescent="0.2">
      <c r="A49" s="64"/>
      <c r="B49" s="65"/>
      <c r="C49" s="66"/>
      <c r="D49" s="67"/>
      <c r="E49" s="68"/>
      <c r="F49" s="69"/>
      <c r="G49" s="70"/>
      <c r="H49" s="69"/>
      <c r="I49" s="70"/>
      <c r="J49" s="69"/>
      <c r="K49" s="70"/>
      <c r="L49" s="69"/>
      <c r="M49" s="70"/>
      <c r="N49" s="69"/>
      <c r="O49" s="69"/>
    </row>
    <row r="50" spans="1:15" s="42" customFormat="1" x14ac:dyDescent="0.2">
      <c r="A50" s="43"/>
      <c r="B50" s="23" t="s">
        <v>0</v>
      </c>
      <c r="C50" s="44"/>
      <c r="D50" s="43"/>
      <c r="E50" s="45"/>
      <c r="F50" s="46"/>
      <c r="G50" s="48"/>
      <c r="H50" s="47"/>
      <c r="I50" s="48"/>
      <c r="J50" s="47"/>
      <c r="K50" s="48"/>
      <c r="L50" s="47"/>
      <c r="M50" s="48"/>
      <c r="N50" s="47"/>
      <c r="O50" s="73"/>
    </row>
    <row r="51" spans="1:15" x14ac:dyDescent="0.2">
      <c r="J51" s="15" t="s">
        <v>723</v>
      </c>
      <c r="K51" s="14"/>
      <c r="L51" s="14"/>
      <c r="M51" s="14"/>
      <c r="N51" s="14"/>
      <c r="O51" s="49"/>
    </row>
    <row r="52" spans="1:15" x14ac:dyDescent="0.2">
      <c r="J52" s="15" t="s">
        <v>19</v>
      </c>
      <c r="K52" s="50"/>
      <c r="L52" s="50"/>
      <c r="M52" s="50"/>
      <c r="N52" s="50"/>
      <c r="O52" s="51"/>
    </row>
    <row r="53" spans="1:15" x14ac:dyDescent="0.2">
      <c r="J53" s="15"/>
      <c r="K53" s="74"/>
      <c r="L53" s="74"/>
      <c r="M53" s="74"/>
      <c r="N53" s="74"/>
      <c r="O53" s="75"/>
    </row>
    <row r="54" spans="1:15" x14ac:dyDescent="0.2">
      <c r="B54" s="52" t="s">
        <v>24</v>
      </c>
      <c r="E54" s="53"/>
    </row>
    <row r="55" spans="1:15" x14ac:dyDescent="0.2">
      <c r="E55" s="53" t="s">
        <v>724</v>
      </c>
    </row>
    <row r="56" spans="1:15" x14ac:dyDescent="0.2">
      <c r="B56" s="52" t="s">
        <v>25</v>
      </c>
      <c r="E56" s="53"/>
    </row>
    <row r="57" spans="1:15" x14ac:dyDescent="0.2">
      <c r="E57"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1-22&amp;"Arial,Bold"&amp;USADZĪVES KANALIZĀCIJA K1 ZIEDU IELĀ.</oddHeader>
    <oddFooter>&amp;C&amp;8&amp;P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87"/>
  <sheetViews>
    <sheetView topLeftCell="A76" workbookViewId="0">
      <selection activeCell="E87" sqref="E87"/>
    </sheetView>
  </sheetViews>
  <sheetFormatPr defaultColWidth="9.140625" defaultRowHeight="12.75" x14ac:dyDescent="0.2"/>
  <cols>
    <col min="1" max="1" width="6.28515625" style="3" customWidth="1"/>
    <col min="2" max="2" width="41.5703125" style="1" customWidth="1"/>
    <col min="3" max="3" width="5.85546875" style="2" customWidth="1"/>
    <col min="4" max="4" width="7.28515625" style="3" customWidth="1"/>
    <col min="5" max="5" width="5.7109375" style="3" customWidth="1"/>
    <col min="6" max="6" width="5.7109375" style="4" customWidth="1"/>
    <col min="7" max="7" width="6.42578125" style="5" customWidth="1"/>
    <col min="8" max="8" width="6.570312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D44</f>
        <v>8.9499999999999993</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D45</f>
        <v>43.97</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D46</f>
        <v>104.14</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D47</f>
        <v>116.35</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1284.8754999999999</v>
      </c>
      <c r="E15" s="603"/>
      <c r="F15" s="601"/>
      <c r="G15" s="602"/>
      <c r="H15" s="600"/>
      <c r="I15" s="602"/>
      <c r="J15" s="599"/>
      <c r="K15" s="602"/>
      <c r="L15" s="599"/>
      <c r="M15" s="599"/>
      <c r="N15" s="599"/>
      <c r="O15" s="72"/>
    </row>
    <row r="16" spans="1:17" s="89" customFormat="1" ht="51" x14ac:dyDescent="0.2">
      <c r="A16" s="152" t="s">
        <v>172</v>
      </c>
      <c r="B16" s="148" t="s">
        <v>111</v>
      </c>
      <c r="C16" s="149" t="s">
        <v>110</v>
      </c>
      <c r="D16" s="150">
        <v>881.07525526315783</v>
      </c>
      <c r="E16" s="604"/>
      <c r="F16" s="601"/>
      <c r="G16" s="602"/>
      <c r="H16" s="599"/>
      <c r="I16" s="602"/>
      <c r="J16" s="599"/>
      <c r="K16" s="602"/>
      <c r="L16" s="599"/>
      <c r="M16" s="599"/>
      <c r="N16" s="599"/>
      <c r="O16" s="72"/>
    </row>
    <row r="17" spans="1:17" s="89" customFormat="1" ht="38.25" x14ac:dyDescent="0.2">
      <c r="A17" s="152" t="s">
        <v>173</v>
      </c>
      <c r="B17" s="148" t="s">
        <v>112</v>
      </c>
      <c r="C17" s="149" t="s">
        <v>113</v>
      </c>
      <c r="D17" s="150">
        <v>11</v>
      </c>
      <c r="E17" s="86"/>
      <c r="F17" s="87"/>
      <c r="G17" s="289"/>
      <c r="H17" s="87"/>
      <c r="I17" s="88"/>
      <c r="J17" s="72"/>
      <c r="K17" s="289"/>
      <c r="L17" s="72"/>
      <c r="M17" s="72"/>
      <c r="N17" s="72"/>
      <c r="O17" s="72"/>
    </row>
    <row r="18" spans="1:17" s="89" customFormat="1" ht="63.75" x14ac:dyDescent="0.2">
      <c r="A18" s="152" t="s">
        <v>174</v>
      </c>
      <c r="B18" s="151" t="s">
        <v>114</v>
      </c>
      <c r="C18" s="149" t="s">
        <v>113</v>
      </c>
      <c r="D18" s="150">
        <v>11</v>
      </c>
      <c r="E18" s="86"/>
      <c r="F18" s="87"/>
      <c r="G18" s="289"/>
      <c r="H18" s="87"/>
      <c r="I18" s="88"/>
      <c r="J18" s="87"/>
      <c r="K18" s="289"/>
      <c r="L18" s="72"/>
      <c r="M18" s="72"/>
      <c r="N18" s="72"/>
      <c r="O18" s="72"/>
    </row>
    <row r="19" spans="1:17" s="89" customFormat="1" ht="25.5" x14ac:dyDescent="0.2">
      <c r="A19" s="152" t="s">
        <v>175</v>
      </c>
      <c r="B19" s="148" t="s">
        <v>115</v>
      </c>
      <c r="C19" s="149" t="s">
        <v>113</v>
      </c>
      <c r="D19" s="150">
        <v>618.72299999999996</v>
      </c>
      <c r="E19" s="86"/>
      <c r="F19" s="87"/>
      <c r="G19" s="289"/>
      <c r="H19" s="87"/>
      <c r="I19" s="88"/>
      <c r="J19" s="87"/>
      <c r="K19" s="289"/>
      <c r="L19" s="72"/>
      <c r="M19" s="72"/>
      <c r="N19" s="72"/>
      <c r="O19" s="72"/>
    </row>
    <row r="20" spans="1:17" s="89" customFormat="1" ht="38.25" x14ac:dyDescent="0.2">
      <c r="A20" s="152" t="s">
        <v>176</v>
      </c>
      <c r="B20" s="151" t="s">
        <v>116</v>
      </c>
      <c r="C20" s="149" t="s">
        <v>113</v>
      </c>
      <c r="D20" s="150">
        <v>618.72299999999996</v>
      </c>
      <c r="E20" s="292"/>
      <c r="F20" s="87"/>
      <c r="G20" s="289"/>
      <c r="H20" s="87"/>
      <c r="I20" s="289"/>
      <c r="J20" s="72"/>
      <c r="K20" s="289"/>
      <c r="L20" s="72"/>
      <c r="M20" s="72"/>
      <c r="N20" s="72"/>
      <c r="O20" s="72"/>
    </row>
    <row r="21" spans="1:17" s="89" customFormat="1" ht="14.25" x14ac:dyDescent="0.2">
      <c r="A21" s="152" t="s">
        <v>177</v>
      </c>
      <c r="B21" s="148" t="s">
        <v>117</v>
      </c>
      <c r="C21" s="149" t="s">
        <v>113</v>
      </c>
      <c r="D21" s="150">
        <v>41.25</v>
      </c>
      <c r="E21" s="292"/>
      <c r="F21" s="87"/>
      <c r="G21" s="289"/>
      <c r="H21" s="72"/>
      <c r="I21" s="289"/>
      <c r="J21" s="72"/>
      <c r="K21" s="289"/>
      <c r="L21" s="72"/>
      <c r="M21" s="72"/>
      <c r="N21" s="72"/>
      <c r="O21" s="72"/>
    </row>
    <row r="22" spans="1:17" s="89" customFormat="1" ht="38.25" x14ac:dyDescent="0.2">
      <c r="A22" s="152" t="s">
        <v>178</v>
      </c>
      <c r="B22" s="151" t="s">
        <v>574</v>
      </c>
      <c r="C22" s="149" t="s">
        <v>113</v>
      </c>
      <c r="D22" s="150">
        <v>41.25</v>
      </c>
      <c r="E22" s="86"/>
      <c r="F22" s="87"/>
      <c r="G22" s="289"/>
      <c r="H22" s="87"/>
      <c r="I22" s="88"/>
      <c r="J22" s="87"/>
      <c r="K22" s="289"/>
      <c r="L22" s="72"/>
      <c r="M22" s="72"/>
      <c r="N22" s="72"/>
      <c r="O22" s="72"/>
    </row>
    <row r="23" spans="1:17" ht="38.25" x14ac:dyDescent="0.2">
      <c r="A23" s="152" t="s">
        <v>179</v>
      </c>
      <c r="B23" s="148" t="s">
        <v>118</v>
      </c>
      <c r="C23" s="149" t="s">
        <v>108</v>
      </c>
      <c r="D23" s="153">
        <v>273.40999999999997</v>
      </c>
      <c r="E23" s="292"/>
      <c r="F23" s="87"/>
      <c r="G23" s="289"/>
      <c r="H23" s="72"/>
      <c r="I23" s="289"/>
      <c r="J23" s="72"/>
      <c r="K23" s="289"/>
      <c r="L23" s="72"/>
      <c r="M23" s="72"/>
      <c r="N23" s="72"/>
      <c r="O23" s="72"/>
    </row>
    <row r="24" spans="1:17" ht="25.5" x14ac:dyDescent="0.2">
      <c r="A24" s="152" t="s">
        <v>180</v>
      </c>
      <c r="B24" s="148" t="s">
        <v>119</v>
      </c>
      <c r="C24" s="149" t="s">
        <v>110</v>
      </c>
      <c r="D24" s="150">
        <v>61.51724999999999</v>
      </c>
      <c r="E24" s="291"/>
      <c r="F24" s="87"/>
      <c r="G24" s="289"/>
      <c r="H24" s="72"/>
      <c r="I24" s="289"/>
      <c r="J24" s="72"/>
      <c r="K24" s="289"/>
      <c r="L24" s="72"/>
      <c r="M24" s="72"/>
      <c r="N24" s="72"/>
      <c r="O24" s="72"/>
    </row>
    <row r="25" spans="1:17" ht="14.25" x14ac:dyDescent="0.2">
      <c r="A25" s="152" t="s">
        <v>181</v>
      </c>
      <c r="B25" s="148" t="s">
        <v>120</v>
      </c>
      <c r="C25" s="149" t="s">
        <v>110</v>
      </c>
      <c r="D25" s="150">
        <v>123.03449999999998</v>
      </c>
      <c r="E25" s="291"/>
      <c r="F25" s="87"/>
      <c r="G25" s="289"/>
      <c r="H25" s="72"/>
      <c r="I25" s="289"/>
      <c r="J25" s="72"/>
      <c r="K25" s="289"/>
      <c r="L25" s="72"/>
      <c r="M25" s="72"/>
      <c r="N25" s="72"/>
      <c r="O25" s="72"/>
    </row>
    <row r="26" spans="1:17" ht="51" x14ac:dyDescent="0.2">
      <c r="A26" s="152" t="s">
        <v>182</v>
      </c>
      <c r="B26" s="154" t="s">
        <v>121</v>
      </c>
      <c r="C26" s="149" t="s">
        <v>110</v>
      </c>
      <c r="D26" s="150">
        <v>0.65999999999999992</v>
      </c>
      <c r="E26" s="292"/>
      <c r="F26" s="72"/>
      <c r="G26" s="289"/>
      <c r="H26" s="72"/>
      <c r="I26" s="289"/>
      <c r="J26" s="72"/>
      <c r="K26" s="289"/>
      <c r="L26" s="72"/>
      <c r="M26" s="72"/>
      <c r="N26" s="72"/>
      <c r="O26" s="72"/>
    </row>
    <row r="27" spans="1:17" x14ac:dyDescent="0.2">
      <c r="A27" s="152" t="s">
        <v>183</v>
      </c>
      <c r="B27" s="154" t="s">
        <v>122</v>
      </c>
      <c r="C27" s="149" t="s">
        <v>108</v>
      </c>
      <c r="D27" s="150">
        <v>273.40999999999997</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f>D48</f>
        <v>17.22</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f>D49</f>
        <v>81.819999999999993</v>
      </c>
      <c r="E30" s="86"/>
      <c r="F30" s="87"/>
      <c r="G30" s="289"/>
      <c r="H30" s="87"/>
      <c r="I30" s="88"/>
      <c r="J30" s="87"/>
      <c r="K30" s="289"/>
      <c r="L30" s="72"/>
      <c r="M30" s="72"/>
      <c r="N30" s="72"/>
      <c r="O30" s="72"/>
      <c r="Q30" s="307"/>
    </row>
    <row r="31" spans="1:17" ht="25.5" x14ac:dyDescent="0.2">
      <c r="A31" s="152" t="s">
        <v>186</v>
      </c>
      <c r="B31" s="148" t="s">
        <v>109</v>
      </c>
      <c r="C31" s="149" t="s">
        <v>110</v>
      </c>
      <c r="D31" s="150">
        <v>269.34899999999993</v>
      </c>
      <c r="E31" s="609"/>
      <c r="F31" s="607"/>
      <c r="G31" s="608"/>
      <c r="H31" s="606"/>
      <c r="I31" s="608"/>
      <c r="J31" s="605"/>
      <c r="K31" s="608"/>
      <c r="L31" s="605"/>
      <c r="M31" s="605"/>
      <c r="N31" s="605"/>
      <c r="O31" s="72"/>
    </row>
    <row r="32" spans="1:17" ht="51" x14ac:dyDescent="0.2">
      <c r="A32" s="152" t="s">
        <v>187</v>
      </c>
      <c r="B32" s="148" t="s">
        <v>111</v>
      </c>
      <c r="C32" s="149" t="s">
        <v>110</v>
      </c>
      <c r="D32" s="150">
        <v>168.66719999999995</v>
      </c>
      <c r="E32" s="610"/>
      <c r="F32" s="607"/>
      <c r="G32" s="608"/>
      <c r="H32" s="605"/>
      <c r="I32" s="608"/>
      <c r="J32" s="605"/>
      <c r="K32" s="608"/>
      <c r="L32" s="605"/>
      <c r="M32" s="605"/>
      <c r="N32" s="605"/>
      <c r="O32" s="72"/>
    </row>
    <row r="33" spans="1:15" ht="38.25" x14ac:dyDescent="0.2">
      <c r="A33" s="152" t="s">
        <v>188</v>
      </c>
      <c r="B33" s="148" t="s">
        <v>276</v>
      </c>
      <c r="C33" s="149" t="s">
        <v>113</v>
      </c>
      <c r="D33" s="150">
        <v>2.4</v>
      </c>
      <c r="E33" s="86"/>
      <c r="F33" s="87"/>
      <c r="G33" s="289"/>
      <c r="H33" s="87"/>
      <c r="I33" s="88"/>
      <c r="J33" s="72"/>
      <c r="K33" s="289"/>
      <c r="L33" s="72"/>
      <c r="M33" s="72"/>
      <c r="N33" s="72"/>
      <c r="O33" s="72"/>
    </row>
    <row r="34" spans="1:15" ht="51" x14ac:dyDescent="0.2">
      <c r="A34" s="152" t="s">
        <v>189</v>
      </c>
      <c r="B34" s="151" t="s">
        <v>277</v>
      </c>
      <c r="C34" s="149" t="s">
        <v>127</v>
      </c>
      <c r="D34" s="150">
        <v>2.4</v>
      </c>
      <c r="E34" s="86"/>
      <c r="F34" s="87"/>
      <c r="G34" s="289"/>
      <c r="H34" s="87"/>
      <c r="I34" s="88"/>
      <c r="J34" s="87"/>
      <c r="K34" s="289"/>
      <c r="L34" s="72"/>
      <c r="M34" s="72"/>
      <c r="N34" s="72"/>
      <c r="O34" s="72"/>
    </row>
    <row r="35" spans="1:15" ht="25.5" x14ac:dyDescent="0.2">
      <c r="A35" s="152" t="s">
        <v>190</v>
      </c>
      <c r="B35" s="148" t="s">
        <v>124</v>
      </c>
      <c r="C35" s="149" t="s">
        <v>113</v>
      </c>
      <c r="D35" s="150">
        <v>43.5</v>
      </c>
      <c r="E35" s="86"/>
      <c r="F35" s="87"/>
      <c r="G35" s="289"/>
      <c r="H35" s="87"/>
      <c r="I35" s="88"/>
      <c r="J35" s="87"/>
      <c r="K35" s="289"/>
      <c r="L35" s="72"/>
      <c r="M35" s="72"/>
      <c r="N35" s="72"/>
      <c r="O35" s="72"/>
    </row>
    <row r="36" spans="1:15" ht="38.25" x14ac:dyDescent="0.2">
      <c r="A36" s="152" t="s">
        <v>191</v>
      </c>
      <c r="B36" s="151" t="s">
        <v>125</v>
      </c>
      <c r="C36" s="149" t="s">
        <v>113</v>
      </c>
      <c r="D36" s="150">
        <v>43.5</v>
      </c>
      <c r="E36" s="292"/>
      <c r="F36" s="87"/>
      <c r="G36" s="289"/>
      <c r="H36" s="87"/>
      <c r="I36" s="289"/>
      <c r="J36" s="72"/>
      <c r="K36" s="289"/>
      <c r="L36" s="72"/>
      <c r="M36" s="72"/>
      <c r="N36" s="72"/>
      <c r="O36" s="72"/>
    </row>
    <row r="37" spans="1:15" ht="25.5" x14ac:dyDescent="0.2">
      <c r="A37" s="152" t="s">
        <v>192</v>
      </c>
      <c r="B37" s="148" t="s">
        <v>126</v>
      </c>
      <c r="C37" s="149" t="s">
        <v>127</v>
      </c>
      <c r="D37" s="150">
        <v>81</v>
      </c>
      <c r="E37" s="292"/>
      <c r="F37" s="87"/>
      <c r="G37" s="289"/>
      <c r="H37" s="72"/>
      <c r="I37" s="289"/>
      <c r="J37" s="72"/>
      <c r="K37" s="289"/>
      <c r="L37" s="72"/>
      <c r="M37" s="72"/>
      <c r="N37" s="72"/>
      <c r="O37" s="72"/>
    </row>
    <row r="38" spans="1:15" ht="38.25" x14ac:dyDescent="0.2">
      <c r="A38" s="152" t="s">
        <v>310</v>
      </c>
      <c r="B38" s="151" t="s">
        <v>573</v>
      </c>
      <c r="C38" s="149" t="s">
        <v>113</v>
      </c>
      <c r="D38" s="150">
        <v>81</v>
      </c>
      <c r="E38" s="86"/>
      <c r="F38" s="87"/>
      <c r="G38" s="289"/>
      <c r="H38" s="87"/>
      <c r="I38" s="88"/>
      <c r="J38" s="87"/>
      <c r="K38" s="289"/>
      <c r="L38" s="72"/>
      <c r="M38" s="72"/>
      <c r="N38" s="72"/>
      <c r="O38" s="72"/>
    </row>
    <row r="39" spans="1:15" ht="38.25" x14ac:dyDescent="0.2">
      <c r="A39" s="152" t="s">
        <v>311</v>
      </c>
      <c r="B39" s="148" t="s">
        <v>118</v>
      </c>
      <c r="C39" s="149" t="s">
        <v>108</v>
      </c>
      <c r="D39" s="150">
        <v>81.819999999999993</v>
      </c>
      <c r="E39" s="292"/>
      <c r="F39" s="87"/>
      <c r="G39" s="289"/>
      <c r="H39" s="72"/>
      <c r="I39" s="289"/>
      <c r="J39" s="72"/>
      <c r="K39" s="289"/>
      <c r="L39" s="72"/>
      <c r="M39" s="72"/>
      <c r="N39" s="72"/>
      <c r="O39" s="72"/>
    </row>
    <row r="40" spans="1:15" ht="25.5" x14ac:dyDescent="0.2">
      <c r="A40" s="152" t="s">
        <v>312</v>
      </c>
      <c r="B40" s="148" t="s">
        <v>119</v>
      </c>
      <c r="C40" s="149" t="s">
        <v>110</v>
      </c>
      <c r="D40" s="150">
        <v>22.283999999999995</v>
      </c>
      <c r="E40" s="291"/>
      <c r="F40" s="87"/>
      <c r="G40" s="289"/>
      <c r="H40" s="72"/>
      <c r="I40" s="289"/>
      <c r="J40" s="72"/>
      <c r="K40" s="289"/>
      <c r="L40" s="72"/>
      <c r="M40" s="72"/>
      <c r="N40" s="72"/>
      <c r="O40" s="72"/>
    </row>
    <row r="41" spans="1:15" ht="14.25" x14ac:dyDescent="0.2">
      <c r="A41" s="152" t="s">
        <v>313</v>
      </c>
      <c r="B41" s="148" t="s">
        <v>120</v>
      </c>
      <c r="C41" s="149" t="s">
        <v>110</v>
      </c>
      <c r="D41" s="150">
        <v>44.567999999999991</v>
      </c>
      <c r="E41" s="291"/>
      <c r="F41" s="87"/>
      <c r="G41" s="289"/>
      <c r="H41" s="72"/>
      <c r="I41" s="289"/>
      <c r="J41" s="72"/>
      <c r="K41" s="289"/>
      <c r="L41" s="72"/>
      <c r="M41" s="72"/>
      <c r="N41" s="72"/>
      <c r="O41" s="72"/>
    </row>
    <row r="42" spans="1:15" ht="51" x14ac:dyDescent="0.2">
      <c r="A42" s="152" t="s">
        <v>314</v>
      </c>
      <c r="B42" s="154" t="s">
        <v>121</v>
      </c>
      <c r="C42" s="149" t="s">
        <v>110</v>
      </c>
      <c r="D42" s="150">
        <v>0.14399999999999999</v>
      </c>
      <c r="E42" s="292"/>
      <c r="F42" s="72"/>
      <c r="G42" s="289"/>
      <c r="H42" s="72"/>
      <c r="I42" s="289"/>
      <c r="J42" s="72"/>
      <c r="K42" s="289"/>
      <c r="L42" s="72"/>
      <c r="M42" s="72"/>
      <c r="N42" s="72"/>
      <c r="O42" s="72"/>
    </row>
    <row r="43" spans="1:15" s="116" customFormat="1" x14ac:dyDescent="0.2">
      <c r="A43" s="139">
        <v>2</v>
      </c>
      <c r="B43" s="145" t="s">
        <v>128</v>
      </c>
      <c r="C43" s="158"/>
      <c r="D43" s="146"/>
      <c r="E43" s="140"/>
      <c r="F43" s="141"/>
      <c r="G43" s="142"/>
      <c r="H43" s="143"/>
      <c r="I43" s="142"/>
      <c r="J43" s="143"/>
      <c r="K43" s="142"/>
      <c r="L43" s="143"/>
      <c r="M43" s="142"/>
      <c r="N43" s="143"/>
      <c r="O43" s="144"/>
    </row>
    <row r="44" spans="1:15" s="116" customFormat="1" ht="51" x14ac:dyDescent="0.2">
      <c r="A44" s="258" t="s">
        <v>193</v>
      </c>
      <c r="B44" s="159" t="s">
        <v>262</v>
      </c>
      <c r="C44" s="160" t="s">
        <v>108</v>
      </c>
      <c r="D44" s="153">
        <v>8.9499999999999993</v>
      </c>
      <c r="E44" s="292"/>
      <c r="F44" s="72"/>
      <c r="G44" s="289"/>
      <c r="H44" s="87"/>
      <c r="I44" s="289"/>
      <c r="J44" s="87"/>
      <c r="K44" s="289"/>
      <c r="L44" s="72"/>
      <c r="M44" s="72"/>
      <c r="N44" s="72"/>
      <c r="O44" s="72"/>
    </row>
    <row r="45" spans="1:15" s="116" customFormat="1" ht="51" x14ac:dyDescent="0.2">
      <c r="A45" s="258" t="s">
        <v>194</v>
      </c>
      <c r="B45" s="159" t="s">
        <v>263</v>
      </c>
      <c r="C45" s="160" t="s">
        <v>108</v>
      </c>
      <c r="D45" s="153">
        <v>43.97</v>
      </c>
      <c r="E45" s="292"/>
      <c r="F45" s="72"/>
      <c r="G45" s="289"/>
      <c r="H45" s="87"/>
      <c r="I45" s="289"/>
      <c r="J45" s="87"/>
      <c r="K45" s="289"/>
      <c r="L45" s="72"/>
      <c r="M45" s="72"/>
      <c r="N45" s="72"/>
      <c r="O45" s="72"/>
    </row>
    <row r="46" spans="1:15" s="116" customFormat="1" ht="51" x14ac:dyDescent="0.2">
      <c r="A46" s="258" t="s">
        <v>195</v>
      </c>
      <c r="B46" s="159" t="s">
        <v>264</v>
      </c>
      <c r="C46" s="160" t="s">
        <v>108</v>
      </c>
      <c r="D46" s="153">
        <v>104.14</v>
      </c>
      <c r="E46" s="292"/>
      <c r="F46" s="72"/>
      <c r="G46" s="289"/>
      <c r="H46" s="87"/>
      <c r="I46" s="289"/>
      <c r="J46" s="87"/>
      <c r="K46" s="289"/>
      <c r="L46" s="72"/>
      <c r="M46" s="72"/>
      <c r="N46" s="72"/>
      <c r="O46" s="72"/>
    </row>
    <row r="47" spans="1:15" s="116" customFormat="1" ht="51" x14ac:dyDescent="0.2">
      <c r="A47" s="258" t="s">
        <v>196</v>
      </c>
      <c r="B47" s="159" t="s">
        <v>265</v>
      </c>
      <c r="C47" s="160" t="s">
        <v>108</v>
      </c>
      <c r="D47" s="153">
        <v>116.35</v>
      </c>
      <c r="E47" s="292"/>
      <c r="F47" s="72"/>
      <c r="G47" s="289"/>
      <c r="H47" s="87"/>
      <c r="I47" s="289"/>
      <c r="J47" s="87"/>
      <c r="K47" s="289"/>
      <c r="L47" s="72"/>
      <c r="M47" s="72"/>
      <c r="N47" s="72"/>
      <c r="O47" s="72"/>
    </row>
    <row r="48" spans="1:15" s="116" customFormat="1" ht="51" x14ac:dyDescent="0.2">
      <c r="A48" s="258" t="s">
        <v>197</v>
      </c>
      <c r="B48" s="159" t="s">
        <v>268</v>
      </c>
      <c r="C48" s="160" t="s">
        <v>108</v>
      </c>
      <c r="D48" s="153">
        <v>17.22</v>
      </c>
      <c r="E48" s="292"/>
      <c r="F48" s="72"/>
      <c r="G48" s="289"/>
      <c r="H48" s="87"/>
      <c r="I48" s="289"/>
      <c r="J48" s="87"/>
      <c r="K48" s="289"/>
      <c r="L48" s="72"/>
      <c r="M48" s="72"/>
      <c r="N48" s="72"/>
      <c r="O48" s="72"/>
    </row>
    <row r="49" spans="1:15" s="116" customFormat="1" ht="51" x14ac:dyDescent="0.2">
      <c r="A49" s="258" t="s">
        <v>198</v>
      </c>
      <c r="B49" s="159" t="s">
        <v>269</v>
      </c>
      <c r="C49" s="160" t="s">
        <v>108</v>
      </c>
      <c r="D49" s="153">
        <v>81.819999999999993</v>
      </c>
      <c r="E49" s="292"/>
      <c r="F49" s="72"/>
      <c r="G49" s="289"/>
      <c r="H49" s="87"/>
      <c r="I49" s="289"/>
      <c r="J49" s="87"/>
      <c r="K49" s="289"/>
      <c r="L49" s="72"/>
      <c r="M49" s="72"/>
      <c r="N49" s="72"/>
      <c r="O49" s="72"/>
    </row>
    <row r="50" spans="1:15" s="116" customFormat="1" ht="38.25" x14ac:dyDescent="0.2">
      <c r="A50" s="258" t="s">
        <v>199</v>
      </c>
      <c r="B50" s="161" t="s">
        <v>141</v>
      </c>
      <c r="C50" s="160" t="s">
        <v>26</v>
      </c>
      <c r="D50" s="162">
        <v>1</v>
      </c>
      <c r="E50" s="292"/>
      <c r="F50" s="72"/>
      <c r="G50" s="289"/>
      <c r="H50" s="87"/>
      <c r="I50" s="289"/>
      <c r="J50" s="87"/>
      <c r="K50" s="289"/>
      <c r="L50" s="72"/>
      <c r="M50" s="72"/>
      <c r="N50" s="72"/>
      <c r="O50" s="72"/>
    </row>
    <row r="51" spans="1:15" s="116" customFormat="1" ht="38.25" x14ac:dyDescent="0.2">
      <c r="A51" s="258" t="s">
        <v>200</v>
      </c>
      <c r="B51" s="161" t="s">
        <v>142</v>
      </c>
      <c r="C51" s="160" t="s">
        <v>26</v>
      </c>
      <c r="D51" s="162">
        <v>2</v>
      </c>
      <c r="E51" s="292"/>
      <c r="F51" s="72"/>
      <c r="G51" s="289"/>
      <c r="H51" s="87"/>
      <c r="I51" s="289"/>
      <c r="J51" s="87"/>
      <c r="K51" s="289"/>
      <c r="L51" s="72"/>
      <c r="M51" s="72"/>
      <c r="N51" s="72"/>
      <c r="O51" s="72"/>
    </row>
    <row r="52" spans="1:15" s="116" customFormat="1" ht="38.25" x14ac:dyDescent="0.2">
      <c r="A52" s="258" t="s">
        <v>201</v>
      </c>
      <c r="B52" s="161" t="s">
        <v>270</v>
      </c>
      <c r="C52" s="160" t="s">
        <v>26</v>
      </c>
      <c r="D52" s="162">
        <v>4</v>
      </c>
      <c r="E52" s="292"/>
      <c r="F52" s="72"/>
      <c r="G52" s="289"/>
      <c r="H52" s="87"/>
      <c r="I52" s="289"/>
      <c r="J52" s="87"/>
      <c r="K52" s="289"/>
      <c r="L52" s="72"/>
      <c r="M52" s="72"/>
      <c r="N52" s="72"/>
      <c r="O52" s="72"/>
    </row>
    <row r="53" spans="1:15" s="116" customFormat="1" ht="38.25" x14ac:dyDescent="0.2">
      <c r="A53" s="258" t="s">
        <v>202</v>
      </c>
      <c r="B53" s="161" t="s">
        <v>348</v>
      </c>
      <c r="C53" s="160" t="s">
        <v>26</v>
      </c>
      <c r="D53" s="162">
        <v>1</v>
      </c>
      <c r="E53" s="292"/>
      <c r="F53" s="72"/>
      <c r="G53" s="289"/>
      <c r="H53" s="72"/>
      <c r="I53" s="289"/>
      <c r="J53" s="72"/>
      <c r="K53" s="289"/>
      <c r="L53" s="72"/>
      <c r="M53" s="289"/>
      <c r="N53" s="72"/>
      <c r="O53" s="72"/>
    </row>
    <row r="54" spans="1:15" s="116" customFormat="1" ht="38.25" x14ac:dyDescent="0.2">
      <c r="A54" s="258" t="s">
        <v>203</v>
      </c>
      <c r="B54" s="161" t="s">
        <v>144</v>
      </c>
      <c r="C54" s="160" t="s">
        <v>26</v>
      </c>
      <c r="D54" s="243">
        <v>4</v>
      </c>
      <c r="E54" s="292"/>
      <c r="F54" s="72"/>
      <c r="G54" s="289"/>
      <c r="H54" s="72"/>
      <c r="I54" s="289"/>
      <c r="J54" s="92"/>
      <c r="K54" s="289"/>
      <c r="L54" s="72"/>
      <c r="M54" s="289"/>
      <c r="N54" s="72"/>
      <c r="O54" s="72"/>
    </row>
    <row r="55" spans="1:15" s="116" customFormat="1" ht="25.5" x14ac:dyDescent="0.2">
      <c r="A55" s="258" t="s">
        <v>204</v>
      </c>
      <c r="B55" s="164" t="s">
        <v>222</v>
      </c>
      <c r="C55" s="160" t="s">
        <v>147</v>
      </c>
      <c r="D55" s="249">
        <v>16</v>
      </c>
      <c r="E55" s="292"/>
      <c r="F55" s="72"/>
      <c r="G55" s="289"/>
      <c r="H55" s="87"/>
      <c r="I55" s="289"/>
      <c r="J55" s="87"/>
      <c r="K55" s="289"/>
      <c r="L55" s="72"/>
      <c r="M55" s="72"/>
      <c r="N55" s="72"/>
      <c r="O55" s="72"/>
    </row>
    <row r="56" spans="1:15" s="116" customFormat="1" ht="25.5" x14ac:dyDescent="0.2">
      <c r="A56" s="258" t="s">
        <v>205</v>
      </c>
      <c r="B56" s="164" t="s">
        <v>220</v>
      </c>
      <c r="C56" s="166" t="s">
        <v>147</v>
      </c>
      <c r="D56" s="253">
        <v>11</v>
      </c>
      <c r="E56" s="292"/>
      <c r="F56" s="72"/>
      <c r="G56" s="289"/>
      <c r="H56" s="87"/>
      <c r="I56" s="289"/>
      <c r="J56" s="87"/>
      <c r="K56" s="289"/>
      <c r="L56" s="72"/>
      <c r="M56" s="72"/>
      <c r="N56" s="72"/>
      <c r="O56" s="72"/>
    </row>
    <row r="57" spans="1:15" s="116" customFormat="1" ht="25.5" x14ac:dyDescent="0.2">
      <c r="A57" s="258" t="s">
        <v>206</v>
      </c>
      <c r="B57" s="164" t="s">
        <v>221</v>
      </c>
      <c r="C57" s="166" t="s">
        <v>147</v>
      </c>
      <c r="D57" s="253">
        <v>6</v>
      </c>
      <c r="E57" s="292"/>
      <c r="F57" s="72"/>
      <c r="G57" s="289"/>
      <c r="H57" s="87"/>
      <c r="I57" s="289"/>
      <c r="J57" s="87"/>
      <c r="K57" s="289"/>
      <c r="L57" s="72"/>
      <c r="M57" s="72"/>
      <c r="N57" s="72"/>
      <c r="O57" s="72"/>
    </row>
    <row r="58" spans="1:15" s="116" customFormat="1" x14ac:dyDescent="0.2">
      <c r="A58" s="258" t="s">
        <v>207</v>
      </c>
      <c r="B58" s="179" t="s">
        <v>305</v>
      </c>
      <c r="C58" s="166" t="s">
        <v>108</v>
      </c>
      <c r="D58" s="250">
        <v>15.5</v>
      </c>
      <c r="E58" s="290"/>
      <c r="F58" s="183"/>
      <c r="G58" s="183"/>
      <c r="H58" s="293"/>
      <c r="I58" s="183"/>
      <c r="J58" s="183"/>
      <c r="K58" s="183"/>
      <c r="L58" s="183"/>
      <c r="M58" s="183"/>
      <c r="N58" s="183"/>
      <c r="O58" s="183"/>
    </row>
    <row r="59" spans="1:15" s="116" customFormat="1" ht="25.5" x14ac:dyDescent="0.2">
      <c r="A59" s="258" t="s">
        <v>208</v>
      </c>
      <c r="B59" s="179" t="s">
        <v>449</v>
      </c>
      <c r="C59" s="166" t="s">
        <v>147</v>
      </c>
      <c r="D59" s="253">
        <v>2</v>
      </c>
      <c r="E59" s="290"/>
      <c r="F59" s="183"/>
      <c r="G59" s="183"/>
      <c r="H59" s="293"/>
      <c r="I59" s="183"/>
      <c r="J59" s="183"/>
      <c r="K59" s="183"/>
      <c r="L59" s="183"/>
      <c r="M59" s="183"/>
      <c r="N59" s="183"/>
      <c r="O59" s="183"/>
    </row>
    <row r="60" spans="1:15" s="116" customFormat="1" x14ac:dyDescent="0.2">
      <c r="A60" s="258" t="s">
        <v>209</v>
      </c>
      <c r="B60" s="194" t="s">
        <v>223</v>
      </c>
      <c r="C60" s="166"/>
      <c r="D60" s="253"/>
      <c r="E60" s="140"/>
      <c r="F60" s="141"/>
      <c r="G60" s="142"/>
      <c r="H60" s="143"/>
      <c r="I60" s="142"/>
      <c r="J60" s="143"/>
      <c r="K60" s="142"/>
      <c r="L60" s="143"/>
      <c r="M60" s="142"/>
      <c r="N60" s="143"/>
      <c r="O60" s="144"/>
    </row>
    <row r="61" spans="1:15" s="116" customFormat="1" x14ac:dyDescent="0.2">
      <c r="A61" s="258" t="s">
        <v>272</v>
      </c>
      <c r="B61" s="159" t="s">
        <v>415</v>
      </c>
      <c r="C61" s="160" t="s">
        <v>147</v>
      </c>
      <c r="D61" s="251">
        <v>1</v>
      </c>
      <c r="E61" s="237"/>
      <c r="F61" s="183"/>
      <c r="G61" s="183"/>
      <c r="H61" s="293"/>
      <c r="I61" s="183"/>
      <c r="J61" s="293"/>
      <c r="K61" s="293"/>
      <c r="L61" s="293"/>
      <c r="M61" s="293"/>
      <c r="N61" s="293"/>
      <c r="O61" s="293"/>
    </row>
    <row r="62" spans="1:15" s="116" customFormat="1" ht="14.25" x14ac:dyDescent="0.2">
      <c r="A62" s="258" t="s">
        <v>273</v>
      </c>
      <c r="B62" s="159" t="s">
        <v>307</v>
      </c>
      <c r="C62" s="160" t="s">
        <v>147</v>
      </c>
      <c r="D62" s="251">
        <v>1</v>
      </c>
      <c r="E62" s="237"/>
      <c r="F62" s="183"/>
      <c r="G62" s="183"/>
      <c r="H62" s="293"/>
      <c r="I62" s="183"/>
      <c r="J62" s="293"/>
      <c r="K62" s="293"/>
      <c r="L62" s="293"/>
      <c r="M62" s="293"/>
      <c r="N62" s="293"/>
      <c r="O62" s="293"/>
    </row>
    <row r="63" spans="1:15" s="116" customFormat="1" x14ac:dyDescent="0.2">
      <c r="A63" s="258" t="s">
        <v>274</v>
      </c>
      <c r="B63" s="159" t="s">
        <v>308</v>
      </c>
      <c r="C63" s="197" t="s">
        <v>108</v>
      </c>
      <c r="D63" s="252">
        <v>1.1200000000000001</v>
      </c>
      <c r="E63" s="290"/>
      <c r="F63" s="183"/>
      <c r="G63" s="183"/>
      <c r="H63" s="293"/>
      <c r="I63" s="183"/>
      <c r="J63" s="183"/>
      <c r="K63" s="183"/>
      <c r="L63" s="183"/>
      <c r="M63" s="293"/>
      <c r="N63" s="183"/>
      <c r="O63" s="183"/>
    </row>
    <row r="64" spans="1:15" s="116" customFormat="1" ht="20.25" customHeight="1" x14ac:dyDescent="0.2">
      <c r="A64" s="258" t="s">
        <v>275</v>
      </c>
      <c r="B64" s="179" t="s">
        <v>227</v>
      </c>
      <c r="C64" s="160" t="s">
        <v>147</v>
      </c>
      <c r="D64" s="251">
        <v>4</v>
      </c>
      <c r="E64" s="290"/>
      <c r="F64" s="183"/>
      <c r="G64" s="183"/>
      <c r="H64" s="293"/>
      <c r="I64" s="183"/>
      <c r="J64" s="183"/>
      <c r="K64" s="183"/>
      <c r="L64" s="183"/>
      <c r="M64" s="183"/>
      <c r="N64" s="183"/>
      <c r="O64" s="183"/>
    </row>
    <row r="65" spans="1:15" s="116" customFormat="1" ht="18" customHeight="1" x14ac:dyDescent="0.2">
      <c r="A65" s="258" t="s">
        <v>459</v>
      </c>
      <c r="B65" s="159" t="s">
        <v>228</v>
      </c>
      <c r="C65" s="160" t="s">
        <v>147</v>
      </c>
      <c r="D65" s="251">
        <v>6</v>
      </c>
      <c r="E65" s="237"/>
      <c r="F65" s="183"/>
      <c r="G65" s="183"/>
      <c r="H65" s="293"/>
      <c r="I65" s="183"/>
      <c r="J65" s="293"/>
      <c r="K65" s="293"/>
      <c r="L65" s="293"/>
      <c r="M65" s="293"/>
      <c r="N65" s="293"/>
      <c r="O65" s="293"/>
    </row>
    <row r="66" spans="1:15" s="116" customFormat="1" ht="27.75" customHeight="1" x14ac:dyDescent="0.2">
      <c r="A66" s="258" t="s">
        <v>460</v>
      </c>
      <c r="B66" s="159" t="s">
        <v>229</v>
      </c>
      <c r="C66" s="160" t="s">
        <v>147</v>
      </c>
      <c r="D66" s="251">
        <v>6</v>
      </c>
      <c r="E66" s="237"/>
      <c r="F66" s="183"/>
      <c r="G66" s="183"/>
      <c r="H66" s="293"/>
      <c r="I66" s="183"/>
      <c r="J66" s="293"/>
      <c r="K66" s="293"/>
      <c r="L66" s="293"/>
      <c r="M66" s="293"/>
      <c r="N66" s="293"/>
      <c r="O66" s="293"/>
    </row>
    <row r="67" spans="1:15" s="116" customFormat="1" ht="16.5" customHeight="1" x14ac:dyDescent="0.2">
      <c r="A67" s="258" t="s">
        <v>461</v>
      </c>
      <c r="B67" s="159" t="s">
        <v>230</v>
      </c>
      <c r="C67" s="160" t="s">
        <v>108</v>
      </c>
      <c r="D67" s="251">
        <v>8.35</v>
      </c>
      <c r="E67" s="290"/>
      <c r="F67" s="183"/>
      <c r="G67" s="183"/>
      <c r="H67" s="293"/>
      <c r="I67" s="183"/>
      <c r="J67" s="183"/>
      <c r="K67" s="183"/>
      <c r="L67" s="183"/>
      <c r="M67" s="293"/>
      <c r="N67" s="183"/>
      <c r="O67" s="183"/>
    </row>
    <row r="68" spans="1:15" s="116" customFormat="1" ht="19.5" customHeight="1" x14ac:dyDescent="0.2">
      <c r="A68" s="258" t="s">
        <v>462</v>
      </c>
      <c r="B68" s="179" t="s">
        <v>227</v>
      </c>
      <c r="C68" s="160" t="s">
        <v>147</v>
      </c>
      <c r="D68" s="251">
        <v>28</v>
      </c>
      <c r="E68" s="290"/>
      <c r="F68" s="183"/>
      <c r="G68" s="183"/>
      <c r="H68" s="293"/>
      <c r="I68" s="183"/>
      <c r="J68" s="183"/>
      <c r="K68" s="183"/>
      <c r="L68" s="183"/>
      <c r="M68" s="183"/>
      <c r="N68" s="183"/>
      <c r="O68" s="183"/>
    </row>
    <row r="69" spans="1:15" s="116" customFormat="1" ht="21" customHeight="1" x14ac:dyDescent="0.2">
      <c r="A69" s="258" t="s">
        <v>210</v>
      </c>
      <c r="B69" s="164" t="s">
        <v>146</v>
      </c>
      <c r="C69" s="160" t="s">
        <v>147</v>
      </c>
      <c r="D69" s="242">
        <v>12</v>
      </c>
      <c r="E69" s="292"/>
      <c r="F69" s="183"/>
      <c r="G69" s="289"/>
      <c r="H69" s="72"/>
      <c r="I69" s="289"/>
      <c r="J69" s="87"/>
      <c r="K69" s="289"/>
      <c r="L69" s="72"/>
      <c r="M69" s="72"/>
      <c r="N69" s="72"/>
      <c r="O69" s="72"/>
    </row>
    <row r="70" spans="1:15" s="116" customFormat="1" ht="31.5" customHeight="1" x14ac:dyDescent="0.2">
      <c r="A70" s="258" t="s">
        <v>211</v>
      </c>
      <c r="B70" s="155" t="s">
        <v>148</v>
      </c>
      <c r="C70" s="166" t="s">
        <v>147</v>
      </c>
      <c r="D70" s="163">
        <v>16</v>
      </c>
      <c r="E70" s="292"/>
      <c r="F70" s="183"/>
      <c r="G70" s="289"/>
      <c r="H70" s="72"/>
      <c r="I70" s="289"/>
      <c r="J70" s="87"/>
      <c r="K70" s="289"/>
      <c r="L70" s="72"/>
      <c r="M70" s="72"/>
      <c r="N70" s="72"/>
      <c r="O70" s="72"/>
    </row>
    <row r="71" spans="1:15" s="116" customFormat="1" ht="19.5" customHeight="1" x14ac:dyDescent="0.2">
      <c r="A71" s="258" t="s">
        <v>212</v>
      </c>
      <c r="B71" s="155" t="s">
        <v>149</v>
      </c>
      <c r="C71" s="166" t="s">
        <v>147</v>
      </c>
      <c r="D71" s="163">
        <v>16</v>
      </c>
      <c r="E71" s="86"/>
      <c r="F71" s="183"/>
      <c r="G71" s="289"/>
      <c r="H71" s="87"/>
      <c r="I71" s="88"/>
      <c r="J71" s="87"/>
      <c r="K71" s="289"/>
      <c r="L71" s="72"/>
      <c r="M71" s="72"/>
      <c r="N71" s="72"/>
      <c r="O71" s="72"/>
    </row>
    <row r="72" spans="1:15" s="116" customFormat="1" ht="20.25" customHeight="1" x14ac:dyDescent="0.2">
      <c r="A72" s="258" t="s">
        <v>213</v>
      </c>
      <c r="B72" s="167" t="s">
        <v>150</v>
      </c>
      <c r="C72" s="166" t="s">
        <v>108</v>
      </c>
      <c r="D72" s="153">
        <v>372.45</v>
      </c>
      <c r="E72" s="292"/>
      <c r="F72" s="183"/>
      <c r="G72" s="289"/>
      <c r="H72" s="87"/>
      <c r="I72" s="289"/>
      <c r="J72" s="87"/>
      <c r="K72" s="289"/>
      <c r="L72" s="72"/>
      <c r="M72" s="72"/>
      <c r="N72" s="72"/>
      <c r="O72" s="72"/>
    </row>
    <row r="73" spans="1:15" s="116" customFormat="1" ht="20.25" customHeight="1" x14ac:dyDescent="0.2">
      <c r="A73" s="258" t="s">
        <v>214</v>
      </c>
      <c r="B73" s="155" t="s">
        <v>151</v>
      </c>
      <c r="C73" s="166" t="s">
        <v>108</v>
      </c>
      <c r="D73" s="153">
        <v>273.41000000000003</v>
      </c>
      <c r="E73" s="291"/>
      <c r="F73" s="183"/>
      <c r="G73" s="289"/>
      <c r="H73" s="87"/>
      <c r="I73" s="289"/>
      <c r="J73" s="87"/>
      <c r="K73" s="289"/>
      <c r="L73" s="72"/>
      <c r="M73" s="72"/>
      <c r="N73" s="72"/>
      <c r="O73" s="72"/>
    </row>
    <row r="74" spans="1:15" s="116" customFormat="1" ht="21.75" customHeight="1" x14ac:dyDescent="0.2">
      <c r="A74" s="258" t="s">
        <v>215</v>
      </c>
      <c r="B74" s="155" t="s">
        <v>152</v>
      </c>
      <c r="C74" s="166" t="s">
        <v>108</v>
      </c>
      <c r="D74" s="153">
        <v>273.40999999999997</v>
      </c>
      <c r="E74" s="292"/>
      <c r="F74" s="183"/>
      <c r="G74" s="289"/>
      <c r="H74" s="87"/>
      <c r="I74" s="289"/>
      <c r="J74" s="87"/>
      <c r="K74" s="289"/>
      <c r="L74" s="72"/>
      <c r="M74" s="72"/>
      <c r="N74" s="72"/>
      <c r="O74" s="72"/>
    </row>
    <row r="75" spans="1:15" s="116" customFormat="1" ht="72.75" customHeight="1" x14ac:dyDescent="0.2">
      <c r="A75" s="258" t="s">
        <v>216</v>
      </c>
      <c r="B75" s="155" t="s">
        <v>670</v>
      </c>
      <c r="C75" s="166" t="s">
        <v>147</v>
      </c>
      <c r="D75" s="163">
        <v>13</v>
      </c>
      <c r="E75" s="292"/>
      <c r="F75" s="183"/>
      <c r="G75" s="289"/>
      <c r="H75" s="72"/>
      <c r="I75" s="289"/>
      <c r="J75" s="87"/>
      <c r="K75" s="289"/>
      <c r="L75" s="72"/>
      <c r="M75" s="72"/>
      <c r="N75" s="72"/>
      <c r="O75" s="72"/>
    </row>
    <row r="76" spans="1:15" s="116" customFormat="1" ht="60.75" customHeight="1" x14ac:dyDescent="0.2">
      <c r="A76" s="258" t="s">
        <v>217</v>
      </c>
      <c r="B76" s="155" t="s">
        <v>153</v>
      </c>
      <c r="C76" s="166" t="s">
        <v>147</v>
      </c>
      <c r="D76" s="163">
        <v>11</v>
      </c>
      <c r="E76" s="292"/>
      <c r="F76" s="183"/>
      <c r="G76" s="289"/>
      <c r="H76" s="72"/>
      <c r="I76" s="289"/>
      <c r="J76" s="87"/>
      <c r="K76" s="289"/>
      <c r="L76" s="72"/>
      <c r="M76" s="72"/>
      <c r="N76" s="72"/>
      <c r="O76" s="72"/>
    </row>
    <row r="77" spans="1:15" s="116" customFormat="1" ht="36.75" customHeight="1" x14ac:dyDescent="0.2">
      <c r="A77" s="258" t="s">
        <v>218</v>
      </c>
      <c r="B77" s="155" t="s">
        <v>440</v>
      </c>
      <c r="C77" s="166" t="s">
        <v>155</v>
      </c>
      <c r="D77" s="210">
        <v>2</v>
      </c>
      <c r="E77" s="290"/>
      <c r="F77" s="183"/>
      <c r="G77" s="183"/>
      <c r="H77" s="293"/>
      <c r="I77" s="183"/>
      <c r="J77" s="183"/>
      <c r="K77" s="289"/>
      <c r="L77" s="72"/>
      <c r="M77" s="72"/>
      <c r="N77" s="72"/>
      <c r="O77" s="72"/>
    </row>
    <row r="78" spans="1:15" s="126" customFormat="1" ht="48" customHeight="1" x14ac:dyDescent="0.2">
      <c r="A78" s="258" t="s">
        <v>241</v>
      </c>
      <c r="B78" s="155" t="s">
        <v>154</v>
      </c>
      <c r="C78" s="166" t="s">
        <v>155</v>
      </c>
      <c r="D78" s="163">
        <v>6</v>
      </c>
      <c r="E78" s="291"/>
      <c r="F78" s="183"/>
      <c r="G78" s="289"/>
      <c r="H78" s="87"/>
      <c r="I78" s="289"/>
      <c r="J78" s="87"/>
      <c r="K78" s="289"/>
      <c r="L78" s="72"/>
      <c r="M78" s="72"/>
      <c r="N78" s="72"/>
      <c r="O78" s="72"/>
    </row>
    <row r="79" spans="1:15" s="71" customFormat="1" x14ac:dyDescent="0.2">
      <c r="A79" s="64"/>
      <c r="B79" s="65"/>
      <c r="C79" s="66"/>
      <c r="D79" s="67"/>
      <c r="E79" s="68"/>
      <c r="F79" s="69"/>
      <c r="G79" s="70"/>
      <c r="H79" s="69"/>
      <c r="I79" s="70"/>
      <c r="J79" s="69"/>
      <c r="K79" s="70"/>
      <c r="L79" s="69"/>
      <c r="M79" s="70"/>
      <c r="N79" s="69"/>
      <c r="O79" s="69"/>
    </row>
    <row r="80" spans="1:15" s="42" customFormat="1" x14ac:dyDescent="0.2">
      <c r="A80" s="43"/>
      <c r="B80" s="23" t="s">
        <v>0</v>
      </c>
      <c r="C80" s="44"/>
      <c r="D80" s="43"/>
      <c r="E80" s="45"/>
      <c r="F80" s="46"/>
      <c r="G80" s="48"/>
      <c r="H80" s="47"/>
      <c r="I80" s="48"/>
      <c r="J80" s="47"/>
      <c r="K80" s="48"/>
      <c r="L80" s="47"/>
      <c r="M80" s="48"/>
      <c r="N80" s="47"/>
      <c r="O80" s="73"/>
    </row>
    <row r="81" spans="2:15" x14ac:dyDescent="0.2">
      <c r="J81" s="15" t="s">
        <v>723</v>
      </c>
      <c r="K81" s="14"/>
      <c r="L81" s="14"/>
      <c r="M81" s="14"/>
      <c r="N81" s="14"/>
      <c r="O81" s="49"/>
    </row>
    <row r="82" spans="2:15" x14ac:dyDescent="0.2">
      <c r="J82" s="15" t="s">
        <v>19</v>
      </c>
      <c r="K82" s="50"/>
      <c r="L82" s="50"/>
      <c r="M82" s="50"/>
      <c r="N82" s="50"/>
      <c r="O82" s="51"/>
    </row>
    <row r="83" spans="2:15" x14ac:dyDescent="0.2">
      <c r="J83" s="15"/>
      <c r="K83" s="74"/>
      <c r="L83" s="74"/>
      <c r="M83" s="74"/>
      <c r="N83" s="74"/>
      <c r="O83" s="75"/>
    </row>
    <row r="84" spans="2:15" x14ac:dyDescent="0.2">
      <c r="B84" s="52" t="s">
        <v>24</v>
      </c>
      <c r="E84" s="53"/>
    </row>
    <row r="85" spans="2:15" x14ac:dyDescent="0.2">
      <c r="E85" s="53" t="s">
        <v>724</v>
      </c>
    </row>
    <row r="86" spans="2:15" x14ac:dyDescent="0.2">
      <c r="B86" s="52" t="s">
        <v>25</v>
      </c>
      <c r="E86" s="53"/>
    </row>
    <row r="87" spans="2:15" x14ac:dyDescent="0.2">
      <c r="E87"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1-23&amp;"Arial,Bold"&amp;USADZĪVES KANALIZĀCIJA K1 NĀKOTNES IELĀ.</oddHeader>
    <oddFooter>&amp;C&amp;8&amp;P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66"/>
  <sheetViews>
    <sheetView topLeftCell="A55" workbookViewId="0">
      <selection activeCell="K66" sqref="K66"/>
    </sheetView>
  </sheetViews>
  <sheetFormatPr defaultColWidth="9.140625" defaultRowHeight="12.75" x14ac:dyDescent="0.2"/>
  <cols>
    <col min="1" max="1" width="7" style="3" customWidth="1"/>
    <col min="2" max="2" width="39.14062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690</v>
      </c>
      <c r="C11" s="207" t="s">
        <v>108</v>
      </c>
      <c r="D11" s="216">
        <f>D40</f>
        <v>30.03</v>
      </c>
      <c r="E11" s="86"/>
      <c r="F11" s="87"/>
      <c r="G11" s="289"/>
      <c r="H11" s="87"/>
      <c r="I11" s="88"/>
      <c r="J11" s="87"/>
      <c r="K11" s="289"/>
      <c r="L11" s="72"/>
      <c r="M11" s="72"/>
      <c r="N11" s="72"/>
      <c r="O11" s="72"/>
      <c r="Q11" s="307"/>
    </row>
    <row r="12" spans="1:17" s="89" customFormat="1" ht="25.5" x14ac:dyDescent="0.2">
      <c r="A12" s="152" t="s">
        <v>168</v>
      </c>
      <c r="B12" s="155" t="s">
        <v>684</v>
      </c>
      <c r="C12" s="207" t="s">
        <v>108</v>
      </c>
      <c r="D12" s="216">
        <f>D41</f>
        <v>187.39</v>
      </c>
      <c r="E12" s="86"/>
      <c r="F12" s="87"/>
      <c r="G12" s="289"/>
      <c r="H12" s="87"/>
      <c r="I12" s="88"/>
      <c r="J12" s="87"/>
      <c r="K12" s="289"/>
      <c r="L12" s="72"/>
      <c r="M12" s="72"/>
      <c r="N12" s="72"/>
      <c r="O12" s="72"/>
      <c r="Q12" s="307"/>
    </row>
    <row r="13" spans="1:17" s="89" customFormat="1" ht="25.5" x14ac:dyDescent="0.2">
      <c r="A13" s="152" t="s">
        <v>169</v>
      </c>
      <c r="B13" s="148" t="s">
        <v>109</v>
      </c>
      <c r="C13" s="149" t="s">
        <v>110</v>
      </c>
      <c r="D13" s="150">
        <v>640.60849999999994</v>
      </c>
      <c r="E13" s="615"/>
      <c r="F13" s="613"/>
      <c r="G13" s="614"/>
      <c r="H13" s="612"/>
      <c r="I13" s="614"/>
      <c r="J13" s="611"/>
      <c r="K13" s="614"/>
      <c r="L13" s="611"/>
      <c r="M13" s="611"/>
      <c r="N13" s="611"/>
      <c r="O13" s="72"/>
    </row>
    <row r="14" spans="1:17" s="89" customFormat="1" ht="63.75" x14ac:dyDescent="0.2">
      <c r="A14" s="152" t="s">
        <v>170</v>
      </c>
      <c r="B14" s="148" t="s">
        <v>111</v>
      </c>
      <c r="C14" s="149" t="s">
        <v>110</v>
      </c>
      <c r="D14" s="150">
        <v>237.63806999999997</v>
      </c>
      <c r="E14" s="616"/>
      <c r="F14" s="613"/>
      <c r="G14" s="614"/>
      <c r="H14" s="611"/>
      <c r="I14" s="614"/>
      <c r="J14" s="611"/>
      <c r="K14" s="614"/>
      <c r="L14" s="611"/>
      <c r="M14" s="611"/>
      <c r="N14" s="611"/>
      <c r="O14" s="72"/>
    </row>
    <row r="15" spans="1:17" s="89" customFormat="1" ht="38.25" x14ac:dyDescent="0.2">
      <c r="A15" s="152" t="s">
        <v>171</v>
      </c>
      <c r="B15" s="148" t="s">
        <v>112</v>
      </c>
      <c r="C15" s="149" t="s">
        <v>113</v>
      </c>
      <c r="D15" s="150">
        <v>503.54999999999995</v>
      </c>
      <c r="E15" s="86"/>
      <c r="F15" s="87"/>
      <c r="G15" s="289"/>
      <c r="H15" s="87"/>
      <c r="I15" s="88"/>
      <c r="J15" s="72"/>
      <c r="K15" s="289"/>
      <c r="L15" s="72"/>
      <c r="M15" s="72"/>
      <c r="N15" s="72"/>
      <c r="O15" s="72"/>
    </row>
    <row r="16" spans="1:17" s="89" customFormat="1" ht="63.75" x14ac:dyDescent="0.2">
      <c r="A16" s="152" t="s">
        <v>172</v>
      </c>
      <c r="B16" s="151" t="s">
        <v>114</v>
      </c>
      <c r="C16" s="149" t="s">
        <v>113</v>
      </c>
      <c r="D16" s="150">
        <v>503.54999999999995</v>
      </c>
      <c r="E16" s="86"/>
      <c r="F16" s="87"/>
      <c r="G16" s="289"/>
      <c r="H16" s="87"/>
      <c r="I16" s="88"/>
      <c r="J16" s="87"/>
      <c r="K16" s="289"/>
      <c r="L16" s="72"/>
      <c r="M16" s="72"/>
      <c r="N16" s="72"/>
      <c r="O16" s="72"/>
    </row>
    <row r="17" spans="1:17" s="89" customFormat="1" ht="14.25" x14ac:dyDescent="0.2">
      <c r="A17" s="152" t="s">
        <v>173</v>
      </c>
      <c r="B17" s="148" t="s">
        <v>117</v>
      </c>
      <c r="C17" s="149" t="s">
        <v>113</v>
      </c>
      <c r="D17" s="150">
        <v>72.625</v>
      </c>
      <c r="E17" s="292"/>
      <c r="F17" s="87"/>
      <c r="G17" s="289"/>
      <c r="H17" s="72"/>
      <c r="I17" s="289"/>
      <c r="J17" s="72"/>
      <c r="K17" s="289"/>
      <c r="L17" s="72"/>
      <c r="M17" s="72"/>
      <c r="N17" s="72"/>
      <c r="O17" s="72"/>
    </row>
    <row r="18" spans="1:17" s="89" customFormat="1" ht="38.25" x14ac:dyDescent="0.2">
      <c r="A18" s="152" t="s">
        <v>174</v>
      </c>
      <c r="B18" s="151" t="s">
        <v>574</v>
      </c>
      <c r="C18" s="149" t="s">
        <v>113</v>
      </c>
      <c r="D18" s="150">
        <v>72.625</v>
      </c>
      <c r="E18" s="86"/>
      <c r="F18" s="87"/>
      <c r="G18" s="289"/>
      <c r="H18" s="87"/>
      <c r="I18" s="88"/>
      <c r="J18" s="87"/>
      <c r="K18" s="289"/>
      <c r="L18" s="72"/>
      <c r="M18" s="72"/>
      <c r="N18" s="72"/>
      <c r="O18" s="72"/>
    </row>
    <row r="19" spans="1:17" s="89" customFormat="1" ht="38.25" x14ac:dyDescent="0.2">
      <c r="A19" s="152" t="s">
        <v>175</v>
      </c>
      <c r="B19" s="148" t="s">
        <v>118</v>
      </c>
      <c r="C19" s="149" t="s">
        <v>108</v>
      </c>
      <c r="D19" s="153">
        <v>187.39</v>
      </c>
      <c r="E19" s="292"/>
      <c r="F19" s="87"/>
      <c r="G19" s="289"/>
      <c r="H19" s="72"/>
      <c r="I19" s="289"/>
      <c r="J19" s="72"/>
      <c r="K19" s="289"/>
      <c r="L19" s="72"/>
      <c r="M19" s="72"/>
      <c r="N19" s="72"/>
      <c r="O19" s="72"/>
    </row>
    <row r="20" spans="1:17" ht="25.5" x14ac:dyDescent="0.2">
      <c r="A20" s="152" t="s">
        <v>176</v>
      </c>
      <c r="B20" s="148" t="s">
        <v>119</v>
      </c>
      <c r="C20" s="149" t="s">
        <v>110</v>
      </c>
      <c r="D20" s="150">
        <v>48.919499999999992</v>
      </c>
      <c r="E20" s="291"/>
      <c r="F20" s="87"/>
      <c r="G20" s="289"/>
      <c r="H20" s="72"/>
      <c r="I20" s="289"/>
      <c r="J20" s="72"/>
      <c r="K20" s="289"/>
      <c r="L20" s="72"/>
      <c r="M20" s="72"/>
      <c r="N20" s="72"/>
      <c r="O20" s="72"/>
    </row>
    <row r="21" spans="1:17" ht="14.25" x14ac:dyDescent="0.2">
      <c r="A21" s="152" t="s">
        <v>177</v>
      </c>
      <c r="B21" s="148" t="s">
        <v>120</v>
      </c>
      <c r="C21" s="149" t="s">
        <v>110</v>
      </c>
      <c r="D21" s="150">
        <v>97.838999999999984</v>
      </c>
      <c r="E21" s="291"/>
      <c r="F21" s="87"/>
      <c r="G21" s="289"/>
      <c r="H21" s="72"/>
      <c r="I21" s="289"/>
      <c r="J21" s="72"/>
      <c r="K21" s="289"/>
      <c r="L21" s="72"/>
      <c r="M21" s="72"/>
      <c r="N21" s="72"/>
      <c r="O21" s="72"/>
    </row>
    <row r="22" spans="1:17" ht="51" x14ac:dyDescent="0.2">
      <c r="A22" s="152" t="s">
        <v>178</v>
      </c>
      <c r="B22" s="154" t="s">
        <v>121</v>
      </c>
      <c r="C22" s="149" t="s">
        <v>110</v>
      </c>
      <c r="D22" s="217">
        <v>30.212999999999997</v>
      </c>
      <c r="E22" s="292"/>
      <c r="F22" s="72"/>
      <c r="G22" s="289"/>
      <c r="H22" s="72"/>
      <c r="I22" s="289"/>
      <c r="J22" s="72"/>
      <c r="K22" s="289"/>
      <c r="L22" s="72"/>
      <c r="M22" s="72"/>
      <c r="N22" s="72"/>
      <c r="O22" s="72"/>
    </row>
    <row r="23" spans="1:17" x14ac:dyDescent="0.2">
      <c r="A23" s="152" t="s">
        <v>179</v>
      </c>
      <c r="B23" s="154" t="s">
        <v>122</v>
      </c>
      <c r="C23" s="149" t="s">
        <v>108</v>
      </c>
      <c r="D23" s="150">
        <v>217.42</v>
      </c>
      <c r="E23" s="85"/>
      <c r="F23" s="87"/>
      <c r="G23" s="289"/>
      <c r="H23" s="87"/>
      <c r="I23" s="289"/>
      <c r="J23" s="72"/>
      <c r="K23" s="289"/>
      <c r="L23" s="72"/>
      <c r="M23" s="72"/>
      <c r="N23" s="72"/>
      <c r="O23" s="72"/>
    </row>
    <row r="24" spans="1:17" x14ac:dyDescent="0.2">
      <c r="A24" s="18"/>
      <c r="B24" s="156" t="s">
        <v>123</v>
      </c>
      <c r="C24" s="156"/>
      <c r="D24" s="157"/>
      <c r="E24" s="25"/>
      <c r="F24" s="31"/>
      <c r="G24" s="33"/>
      <c r="H24" s="35"/>
      <c r="I24" s="33"/>
      <c r="J24" s="35"/>
      <c r="K24" s="33"/>
      <c r="L24" s="35"/>
      <c r="M24" s="33"/>
      <c r="N24" s="35"/>
      <c r="O24" s="41"/>
    </row>
    <row r="25" spans="1:17" s="89" customFormat="1" ht="25.5" x14ac:dyDescent="0.2">
      <c r="A25" s="152" t="s">
        <v>180</v>
      </c>
      <c r="B25" s="155" t="s">
        <v>690</v>
      </c>
      <c r="C25" s="207" t="s">
        <v>108</v>
      </c>
      <c r="D25" s="216">
        <f>D42</f>
        <v>17.38</v>
      </c>
      <c r="E25" s="86"/>
      <c r="F25" s="87"/>
      <c r="G25" s="289"/>
      <c r="H25" s="87"/>
      <c r="I25" s="88"/>
      <c r="J25" s="87"/>
      <c r="K25" s="289"/>
      <c r="L25" s="72"/>
      <c r="M25" s="72"/>
      <c r="N25" s="72"/>
      <c r="O25" s="72"/>
      <c r="Q25" s="307"/>
    </row>
    <row r="26" spans="1:17" s="89" customFormat="1" ht="25.5" x14ac:dyDescent="0.2">
      <c r="A26" s="152" t="s">
        <v>181</v>
      </c>
      <c r="B26" s="155" t="s">
        <v>684</v>
      </c>
      <c r="C26" s="207" t="s">
        <v>108</v>
      </c>
      <c r="D26" s="216">
        <f>D43</f>
        <v>58.75</v>
      </c>
      <c r="E26" s="86"/>
      <c r="F26" s="87"/>
      <c r="G26" s="289"/>
      <c r="H26" s="87"/>
      <c r="I26" s="88"/>
      <c r="J26" s="87"/>
      <c r="K26" s="289"/>
      <c r="L26" s="72"/>
      <c r="M26" s="72"/>
      <c r="N26" s="72"/>
      <c r="O26" s="72"/>
      <c r="Q26" s="307"/>
    </row>
    <row r="27" spans="1:17" ht="25.5" x14ac:dyDescent="0.2">
      <c r="A27" s="152" t="s">
        <v>182</v>
      </c>
      <c r="B27" s="148" t="s">
        <v>109</v>
      </c>
      <c r="C27" s="149" t="s">
        <v>110</v>
      </c>
      <c r="D27" s="150">
        <v>203.93549999999996</v>
      </c>
      <c r="E27" s="621"/>
      <c r="F27" s="619"/>
      <c r="G27" s="620"/>
      <c r="H27" s="618"/>
      <c r="I27" s="620"/>
      <c r="J27" s="617"/>
      <c r="K27" s="620"/>
      <c r="L27" s="617"/>
      <c r="M27" s="617"/>
      <c r="N27" s="617"/>
      <c r="O27" s="72"/>
    </row>
    <row r="28" spans="1:17" ht="63.75" x14ac:dyDescent="0.2">
      <c r="A28" s="152" t="s">
        <v>183</v>
      </c>
      <c r="B28" s="148" t="s">
        <v>111</v>
      </c>
      <c r="C28" s="149" t="s">
        <v>110</v>
      </c>
      <c r="D28" s="150">
        <v>96.542249999999967</v>
      </c>
      <c r="E28" s="622"/>
      <c r="F28" s="619"/>
      <c r="G28" s="620"/>
      <c r="H28" s="617"/>
      <c r="I28" s="620"/>
      <c r="J28" s="617"/>
      <c r="K28" s="620"/>
      <c r="L28" s="617"/>
      <c r="M28" s="617"/>
      <c r="N28" s="617"/>
      <c r="O28" s="72"/>
    </row>
    <row r="29" spans="1:17" ht="38.25" x14ac:dyDescent="0.2">
      <c r="A29" s="152" t="s">
        <v>184</v>
      </c>
      <c r="B29" s="148" t="s">
        <v>276</v>
      </c>
      <c r="C29" s="149" t="s">
        <v>113</v>
      </c>
      <c r="D29" s="150">
        <v>74</v>
      </c>
      <c r="E29" s="86"/>
      <c r="F29" s="87"/>
      <c r="G29" s="289"/>
      <c r="H29" s="87"/>
      <c r="I29" s="88"/>
      <c r="J29" s="72"/>
      <c r="K29" s="289"/>
      <c r="L29" s="72"/>
      <c r="M29" s="72"/>
      <c r="N29" s="72"/>
      <c r="O29" s="72"/>
    </row>
    <row r="30" spans="1:17" ht="51" x14ac:dyDescent="0.2">
      <c r="A30" s="152" t="s">
        <v>185</v>
      </c>
      <c r="B30" s="151" t="s">
        <v>277</v>
      </c>
      <c r="C30" s="149" t="s">
        <v>127</v>
      </c>
      <c r="D30" s="150">
        <v>74</v>
      </c>
      <c r="E30" s="86"/>
      <c r="F30" s="87"/>
      <c r="G30" s="289"/>
      <c r="H30" s="87"/>
      <c r="I30" s="88"/>
      <c r="J30" s="87"/>
      <c r="K30" s="289"/>
      <c r="L30" s="72"/>
      <c r="M30" s="72"/>
      <c r="N30" s="72"/>
      <c r="O30" s="72"/>
    </row>
    <row r="31" spans="1:17" ht="25.5" x14ac:dyDescent="0.2">
      <c r="A31" s="152" t="s">
        <v>186</v>
      </c>
      <c r="B31" s="148" t="s">
        <v>124</v>
      </c>
      <c r="C31" s="149" t="s">
        <v>113</v>
      </c>
      <c r="D31" s="150">
        <v>12</v>
      </c>
      <c r="E31" s="86"/>
      <c r="F31" s="87"/>
      <c r="G31" s="289"/>
      <c r="H31" s="87"/>
      <c r="I31" s="88"/>
      <c r="J31" s="87"/>
      <c r="K31" s="289"/>
      <c r="L31" s="72"/>
      <c r="M31" s="72"/>
      <c r="N31" s="72"/>
      <c r="O31" s="72"/>
    </row>
    <row r="32" spans="1:17" ht="38.25" x14ac:dyDescent="0.2">
      <c r="A32" s="152" t="s">
        <v>187</v>
      </c>
      <c r="B32" s="151" t="s">
        <v>125</v>
      </c>
      <c r="C32" s="149" t="s">
        <v>113</v>
      </c>
      <c r="D32" s="150">
        <v>12</v>
      </c>
      <c r="E32" s="292"/>
      <c r="F32" s="87"/>
      <c r="G32" s="289"/>
      <c r="H32" s="87"/>
      <c r="I32" s="289"/>
      <c r="J32" s="72"/>
      <c r="K32" s="289"/>
      <c r="L32" s="72"/>
      <c r="M32" s="72"/>
      <c r="N32" s="72"/>
      <c r="O32" s="72"/>
    </row>
    <row r="33" spans="1:15" ht="25.5" x14ac:dyDescent="0.2">
      <c r="A33" s="152" t="s">
        <v>188</v>
      </c>
      <c r="B33" s="148" t="s">
        <v>126</v>
      </c>
      <c r="C33" s="149" t="s">
        <v>127</v>
      </c>
      <c r="D33" s="150">
        <v>36.150000000000006</v>
      </c>
      <c r="E33" s="292"/>
      <c r="F33" s="87"/>
      <c r="G33" s="289"/>
      <c r="H33" s="72"/>
      <c r="I33" s="289"/>
      <c r="J33" s="72"/>
      <c r="K33" s="289"/>
      <c r="L33" s="72"/>
      <c r="M33" s="72"/>
      <c r="N33" s="72"/>
      <c r="O33" s="72"/>
    </row>
    <row r="34" spans="1:15" ht="51" x14ac:dyDescent="0.2">
      <c r="A34" s="152" t="s">
        <v>189</v>
      </c>
      <c r="B34" s="151" t="s">
        <v>573</v>
      </c>
      <c r="C34" s="149" t="s">
        <v>113</v>
      </c>
      <c r="D34" s="150">
        <v>36.150000000000006</v>
      </c>
      <c r="E34" s="86"/>
      <c r="F34" s="87"/>
      <c r="G34" s="289"/>
      <c r="H34" s="87"/>
      <c r="I34" s="88"/>
      <c r="J34" s="87"/>
      <c r="K34" s="289"/>
      <c r="L34" s="72"/>
      <c r="M34" s="72"/>
      <c r="N34" s="72"/>
      <c r="O34" s="72"/>
    </row>
    <row r="35" spans="1:15" ht="38.25" x14ac:dyDescent="0.2">
      <c r="A35" s="152" t="s">
        <v>190</v>
      </c>
      <c r="B35" s="148" t="s">
        <v>118</v>
      </c>
      <c r="C35" s="149" t="s">
        <v>108</v>
      </c>
      <c r="D35" s="150">
        <v>58.75</v>
      </c>
      <c r="E35" s="292"/>
      <c r="F35" s="87"/>
      <c r="G35" s="289"/>
      <c r="H35" s="72"/>
      <c r="I35" s="289"/>
      <c r="J35" s="72"/>
      <c r="K35" s="289"/>
      <c r="L35" s="72"/>
      <c r="M35" s="72"/>
      <c r="N35" s="72"/>
      <c r="O35" s="72"/>
    </row>
    <row r="36" spans="1:15" ht="25.5" x14ac:dyDescent="0.2">
      <c r="A36" s="152" t="s">
        <v>191</v>
      </c>
      <c r="B36" s="148" t="s">
        <v>119</v>
      </c>
      <c r="C36" s="149" t="s">
        <v>110</v>
      </c>
      <c r="D36" s="150">
        <v>17.129249999999999</v>
      </c>
      <c r="E36" s="291"/>
      <c r="F36" s="87"/>
      <c r="G36" s="289"/>
      <c r="H36" s="72"/>
      <c r="I36" s="289"/>
      <c r="J36" s="72"/>
      <c r="K36" s="289"/>
      <c r="L36" s="72"/>
      <c r="M36" s="72"/>
      <c r="N36" s="72"/>
      <c r="O36" s="72"/>
    </row>
    <row r="37" spans="1:15" ht="14.25" x14ac:dyDescent="0.2">
      <c r="A37" s="152" t="s">
        <v>192</v>
      </c>
      <c r="B37" s="148" t="s">
        <v>120</v>
      </c>
      <c r="C37" s="149" t="s">
        <v>110</v>
      </c>
      <c r="D37" s="150">
        <v>34.258499999999998</v>
      </c>
      <c r="E37" s="291"/>
      <c r="F37" s="87"/>
      <c r="G37" s="289"/>
      <c r="H37" s="72"/>
      <c r="I37" s="289"/>
      <c r="J37" s="72"/>
      <c r="K37" s="289"/>
      <c r="L37" s="72"/>
      <c r="M37" s="72"/>
      <c r="N37" s="72"/>
      <c r="O37" s="72"/>
    </row>
    <row r="38" spans="1:15" ht="51" x14ac:dyDescent="0.2">
      <c r="A38" s="152" t="s">
        <v>310</v>
      </c>
      <c r="B38" s="154" t="s">
        <v>121</v>
      </c>
      <c r="C38" s="149" t="s">
        <v>110</v>
      </c>
      <c r="D38" s="150">
        <v>4.4399999999999995</v>
      </c>
      <c r="E38" s="292"/>
      <c r="F38" s="72"/>
      <c r="G38" s="289"/>
      <c r="H38" s="72"/>
      <c r="I38" s="289"/>
      <c r="J38" s="72"/>
      <c r="K38" s="289"/>
      <c r="L38" s="72"/>
      <c r="M38" s="72"/>
      <c r="N38" s="72"/>
      <c r="O38" s="72"/>
    </row>
    <row r="39" spans="1:15" s="192" customFormat="1" ht="25.5" x14ac:dyDescent="0.2">
      <c r="A39" s="184">
        <v>2</v>
      </c>
      <c r="B39" s="185" t="s">
        <v>128</v>
      </c>
      <c r="C39" s="186"/>
      <c r="D39" s="187"/>
      <c r="E39" s="188"/>
      <c r="F39" s="189"/>
      <c r="G39" s="190"/>
      <c r="H39" s="191"/>
      <c r="I39" s="190"/>
      <c r="J39" s="191"/>
      <c r="K39" s="190"/>
      <c r="L39" s="191"/>
      <c r="M39" s="190"/>
      <c r="N39" s="191"/>
      <c r="O39" s="189"/>
    </row>
    <row r="40" spans="1:15" s="116" customFormat="1" ht="51" x14ac:dyDescent="0.2">
      <c r="A40" s="258" t="s">
        <v>193</v>
      </c>
      <c r="B40" s="159" t="s">
        <v>463</v>
      </c>
      <c r="C40" s="160" t="s">
        <v>108</v>
      </c>
      <c r="D40" s="153">
        <v>30.03</v>
      </c>
      <c r="E40" s="292"/>
      <c r="F40" s="72"/>
      <c r="G40" s="289"/>
      <c r="H40" s="87"/>
      <c r="I40" s="289"/>
      <c r="J40" s="87"/>
      <c r="K40" s="289"/>
      <c r="L40" s="72"/>
      <c r="M40" s="72"/>
      <c r="N40" s="72"/>
      <c r="O40" s="72"/>
    </row>
    <row r="41" spans="1:15" s="116" customFormat="1" ht="51" x14ac:dyDescent="0.2">
      <c r="A41" s="258" t="s">
        <v>194</v>
      </c>
      <c r="B41" s="159" t="s">
        <v>262</v>
      </c>
      <c r="C41" s="160" t="s">
        <v>108</v>
      </c>
      <c r="D41" s="153">
        <v>187.39</v>
      </c>
      <c r="E41" s="292"/>
      <c r="F41" s="72"/>
      <c r="G41" s="289"/>
      <c r="H41" s="87"/>
      <c r="I41" s="289"/>
      <c r="J41" s="87"/>
      <c r="K41" s="289"/>
      <c r="L41" s="72"/>
      <c r="M41" s="72"/>
      <c r="N41" s="72"/>
      <c r="O41" s="72"/>
    </row>
    <row r="42" spans="1:15" s="116" customFormat="1" ht="51" x14ac:dyDescent="0.2">
      <c r="A42" s="258" t="s">
        <v>195</v>
      </c>
      <c r="B42" s="159" t="s">
        <v>268</v>
      </c>
      <c r="C42" s="160" t="s">
        <v>108</v>
      </c>
      <c r="D42" s="153">
        <v>17.38</v>
      </c>
      <c r="E42" s="292"/>
      <c r="F42" s="72"/>
      <c r="G42" s="289"/>
      <c r="H42" s="87"/>
      <c r="I42" s="289"/>
      <c r="J42" s="87"/>
      <c r="K42" s="289"/>
      <c r="L42" s="72"/>
      <c r="M42" s="72"/>
      <c r="N42" s="72"/>
      <c r="O42" s="72"/>
    </row>
    <row r="43" spans="1:15" s="116" customFormat="1" ht="51" x14ac:dyDescent="0.2">
      <c r="A43" s="258" t="s">
        <v>196</v>
      </c>
      <c r="B43" s="159" t="s">
        <v>269</v>
      </c>
      <c r="C43" s="160" t="s">
        <v>108</v>
      </c>
      <c r="D43" s="153">
        <v>58.75</v>
      </c>
      <c r="E43" s="292"/>
      <c r="F43" s="72"/>
      <c r="G43" s="289"/>
      <c r="H43" s="87"/>
      <c r="I43" s="289"/>
      <c r="J43" s="87"/>
      <c r="K43" s="289"/>
      <c r="L43" s="72"/>
      <c r="M43" s="72"/>
      <c r="N43" s="72"/>
      <c r="O43" s="72"/>
    </row>
    <row r="44" spans="1:15" s="116" customFormat="1" ht="38.25" x14ac:dyDescent="0.2">
      <c r="A44" s="258" t="s">
        <v>197</v>
      </c>
      <c r="B44" s="161" t="s">
        <v>464</v>
      </c>
      <c r="C44" s="160" t="s">
        <v>26</v>
      </c>
      <c r="D44" s="162">
        <v>1</v>
      </c>
      <c r="E44" s="292"/>
      <c r="F44" s="72"/>
      <c r="G44" s="289"/>
      <c r="H44" s="87"/>
      <c r="I44" s="289"/>
      <c r="J44" s="87"/>
      <c r="K44" s="289"/>
      <c r="L44" s="72"/>
      <c r="M44" s="72"/>
      <c r="N44" s="72"/>
      <c r="O44" s="72"/>
    </row>
    <row r="45" spans="1:15" s="116" customFormat="1" ht="38.25" x14ac:dyDescent="0.2">
      <c r="A45" s="258" t="s">
        <v>198</v>
      </c>
      <c r="B45" s="161" t="s">
        <v>141</v>
      </c>
      <c r="C45" s="160" t="s">
        <v>26</v>
      </c>
      <c r="D45" s="162">
        <v>9</v>
      </c>
      <c r="E45" s="292"/>
      <c r="F45" s="72"/>
      <c r="G45" s="289"/>
      <c r="H45" s="87"/>
      <c r="I45" s="289"/>
      <c r="J45" s="87"/>
      <c r="K45" s="289"/>
      <c r="L45" s="72"/>
      <c r="M45" s="72"/>
      <c r="N45" s="72"/>
      <c r="O45" s="72"/>
    </row>
    <row r="46" spans="1:15" s="116" customFormat="1" ht="25.5" x14ac:dyDescent="0.2">
      <c r="A46" s="258" t="s">
        <v>199</v>
      </c>
      <c r="B46" s="164" t="s">
        <v>222</v>
      </c>
      <c r="C46" s="160" t="s">
        <v>147</v>
      </c>
      <c r="D46" s="201">
        <v>10</v>
      </c>
      <c r="E46" s="292"/>
      <c r="F46" s="72"/>
      <c r="G46" s="289"/>
      <c r="H46" s="87"/>
      <c r="I46" s="289"/>
      <c r="J46" s="87"/>
      <c r="K46" s="289"/>
      <c r="L46" s="72"/>
      <c r="M46" s="72"/>
      <c r="N46" s="72"/>
      <c r="O46" s="72"/>
    </row>
    <row r="47" spans="1:15" s="116" customFormat="1" ht="25.5" x14ac:dyDescent="0.2">
      <c r="A47" s="258" t="s">
        <v>200</v>
      </c>
      <c r="B47" s="164" t="s">
        <v>220</v>
      </c>
      <c r="C47" s="218" t="s">
        <v>147</v>
      </c>
      <c r="D47" s="246">
        <v>1</v>
      </c>
      <c r="E47" s="292"/>
      <c r="F47" s="72"/>
      <c r="G47" s="289"/>
      <c r="H47" s="87"/>
      <c r="I47" s="289"/>
      <c r="J47" s="87"/>
      <c r="K47" s="289"/>
      <c r="L47" s="72"/>
      <c r="M47" s="72"/>
      <c r="N47" s="72"/>
      <c r="O47" s="72"/>
    </row>
    <row r="48" spans="1:15" s="116" customFormat="1" ht="25.5" x14ac:dyDescent="0.2">
      <c r="A48" s="258" t="s">
        <v>201</v>
      </c>
      <c r="B48" s="179" t="s">
        <v>305</v>
      </c>
      <c r="C48" s="218" t="s">
        <v>108</v>
      </c>
      <c r="D48" s="209">
        <v>1.6</v>
      </c>
      <c r="E48" s="290"/>
      <c r="F48" s="183"/>
      <c r="G48" s="183"/>
      <c r="H48" s="293"/>
      <c r="I48" s="183"/>
      <c r="J48" s="183"/>
      <c r="K48" s="183"/>
      <c r="L48" s="183"/>
      <c r="M48" s="183"/>
      <c r="N48" s="183"/>
      <c r="O48" s="183"/>
    </row>
    <row r="49" spans="1:15" s="116" customFormat="1" x14ac:dyDescent="0.2">
      <c r="A49" s="258" t="s">
        <v>202</v>
      </c>
      <c r="B49" s="164" t="s">
        <v>146</v>
      </c>
      <c r="C49" s="160" t="s">
        <v>147</v>
      </c>
      <c r="D49" s="165">
        <v>10</v>
      </c>
      <c r="E49" s="292"/>
      <c r="F49" s="183"/>
      <c r="G49" s="289"/>
      <c r="H49" s="72"/>
      <c r="I49" s="289"/>
      <c r="J49" s="87"/>
      <c r="K49" s="289"/>
      <c r="L49" s="72"/>
      <c r="M49" s="72"/>
      <c r="N49" s="72"/>
      <c r="O49" s="72"/>
    </row>
    <row r="50" spans="1:15" s="116" customFormat="1" ht="25.5" x14ac:dyDescent="0.2">
      <c r="A50" s="258" t="s">
        <v>203</v>
      </c>
      <c r="B50" s="155" t="s">
        <v>148</v>
      </c>
      <c r="C50" s="166" t="s">
        <v>147</v>
      </c>
      <c r="D50" s="163">
        <v>10</v>
      </c>
      <c r="E50" s="292"/>
      <c r="F50" s="183"/>
      <c r="G50" s="289"/>
      <c r="H50" s="72"/>
      <c r="I50" s="289"/>
      <c r="J50" s="87"/>
      <c r="K50" s="289"/>
      <c r="L50" s="72"/>
      <c r="M50" s="72"/>
      <c r="N50" s="72"/>
      <c r="O50" s="72"/>
    </row>
    <row r="51" spans="1:15" s="116" customFormat="1" x14ac:dyDescent="0.2">
      <c r="A51" s="258" t="s">
        <v>204</v>
      </c>
      <c r="B51" s="155" t="s">
        <v>149</v>
      </c>
      <c r="C51" s="166" t="s">
        <v>147</v>
      </c>
      <c r="D51" s="163">
        <v>10</v>
      </c>
      <c r="E51" s="86"/>
      <c r="F51" s="183"/>
      <c r="G51" s="289"/>
      <c r="H51" s="87"/>
      <c r="I51" s="88"/>
      <c r="J51" s="87"/>
      <c r="K51" s="289"/>
      <c r="L51" s="72"/>
      <c r="M51" s="72"/>
      <c r="N51" s="72"/>
      <c r="O51" s="72"/>
    </row>
    <row r="52" spans="1:15" s="116" customFormat="1" x14ac:dyDescent="0.2">
      <c r="A52" s="258" t="s">
        <v>205</v>
      </c>
      <c r="B52" s="167" t="s">
        <v>150</v>
      </c>
      <c r="C52" s="166" t="s">
        <v>108</v>
      </c>
      <c r="D52" s="153">
        <v>293.54999999999995</v>
      </c>
      <c r="E52" s="292"/>
      <c r="F52" s="183"/>
      <c r="G52" s="289"/>
      <c r="H52" s="87"/>
      <c r="I52" s="289"/>
      <c r="J52" s="87"/>
      <c r="K52" s="289"/>
      <c r="L52" s="72"/>
      <c r="M52" s="72"/>
      <c r="N52" s="72"/>
      <c r="O52" s="72"/>
    </row>
    <row r="53" spans="1:15" s="116" customFormat="1" x14ac:dyDescent="0.2">
      <c r="A53" s="258" t="s">
        <v>206</v>
      </c>
      <c r="B53" s="155" t="s">
        <v>151</v>
      </c>
      <c r="C53" s="166" t="s">
        <v>108</v>
      </c>
      <c r="D53" s="153">
        <v>217.42</v>
      </c>
      <c r="E53" s="291"/>
      <c r="F53" s="183"/>
      <c r="G53" s="289"/>
      <c r="H53" s="87"/>
      <c r="I53" s="289"/>
      <c r="J53" s="87"/>
      <c r="K53" s="289"/>
      <c r="L53" s="72"/>
      <c r="M53" s="72"/>
      <c r="N53" s="72"/>
      <c r="O53" s="72"/>
    </row>
    <row r="54" spans="1:15" s="116" customFormat="1" x14ac:dyDescent="0.2">
      <c r="A54" s="258" t="s">
        <v>207</v>
      </c>
      <c r="B54" s="155" t="s">
        <v>152</v>
      </c>
      <c r="C54" s="166" t="s">
        <v>108</v>
      </c>
      <c r="D54" s="153">
        <v>217.42</v>
      </c>
      <c r="E54" s="292"/>
      <c r="F54" s="183"/>
      <c r="G54" s="289"/>
      <c r="H54" s="87"/>
      <c r="I54" s="289"/>
      <c r="J54" s="87"/>
      <c r="K54" s="289"/>
      <c r="L54" s="72"/>
      <c r="M54" s="72"/>
      <c r="N54" s="72"/>
      <c r="O54" s="72"/>
    </row>
    <row r="55" spans="1:15" s="116" customFormat="1" ht="76.5" x14ac:dyDescent="0.2">
      <c r="A55" s="258" t="s">
        <v>208</v>
      </c>
      <c r="B55" s="155" t="s">
        <v>670</v>
      </c>
      <c r="C55" s="166" t="s">
        <v>147</v>
      </c>
      <c r="D55" s="163">
        <v>5</v>
      </c>
      <c r="E55" s="292"/>
      <c r="F55" s="183"/>
      <c r="G55" s="289"/>
      <c r="H55" s="72"/>
      <c r="I55" s="289"/>
      <c r="J55" s="87"/>
      <c r="K55" s="289"/>
      <c r="L55" s="72"/>
      <c r="M55" s="72"/>
      <c r="N55" s="72"/>
      <c r="O55" s="72"/>
    </row>
    <row r="56" spans="1:15" s="116" customFormat="1" ht="51" x14ac:dyDescent="0.2">
      <c r="A56" s="258" t="s">
        <v>209</v>
      </c>
      <c r="B56" s="155" t="s">
        <v>153</v>
      </c>
      <c r="C56" s="166" t="s">
        <v>147</v>
      </c>
      <c r="D56" s="163">
        <v>4</v>
      </c>
      <c r="E56" s="292"/>
      <c r="F56" s="183"/>
      <c r="G56" s="289"/>
      <c r="H56" s="72"/>
      <c r="I56" s="289"/>
      <c r="J56" s="87"/>
      <c r="K56" s="289"/>
      <c r="L56" s="72"/>
      <c r="M56" s="72"/>
      <c r="N56" s="72"/>
      <c r="O56" s="72"/>
    </row>
    <row r="57" spans="1:15" s="116" customFormat="1" ht="38.25" x14ac:dyDescent="0.2">
      <c r="A57" s="258" t="s">
        <v>210</v>
      </c>
      <c r="B57" s="155" t="s">
        <v>154</v>
      </c>
      <c r="C57" s="166" t="s">
        <v>155</v>
      </c>
      <c r="D57" s="163">
        <v>1</v>
      </c>
      <c r="E57" s="291"/>
      <c r="F57" s="183"/>
      <c r="G57" s="289"/>
      <c r="H57" s="87"/>
      <c r="I57" s="289"/>
      <c r="J57" s="87"/>
      <c r="K57" s="289"/>
      <c r="L57" s="72"/>
      <c r="M57" s="72"/>
      <c r="N57" s="72"/>
      <c r="O57" s="72"/>
    </row>
    <row r="58" spans="1:15" s="71" customFormat="1" x14ac:dyDescent="0.2">
      <c r="A58" s="64"/>
      <c r="B58" s="65"/>
      <c r="C58" s="66"/>
      <c r="D58" s="67"/>
      <c r="E58" s="68"/>
      <c r="F58" s="69"/>
      <c r="G58" s="70"/>
      <c r="H58" s="69"/>
      <c r="I58" s="70"/>
      <c r="J58" s="69"/>
      <c r="K58" s="70"/>
      <c r="L58" s="69"/>
      <c r="M58" s="70"/>
      <c r="N58" s="69"/>
      <c r="O58" s="69"/>
    </row>
    <row r="59" spans="1:15" s="42" customFormat="1" x14ac:dyDescent="0.2">
      <c r="A59" s="43"/>
      <c r="B59" s="23" t="s">
        <v>0</v>
      </c>
      <c r="C59" s="44"/>
      <c r="D59" s="43"/>
      <c r="E59" s="45"/>
      <c r="F59" s="46"/>
      <c r="G59" s="48"/>
      <c r="H59" s="47"/>
      <c r="I59" s="48"/>
      <c r="J59" s="47"/>
      <c r="K59" s="48"/>
      <c r="L59" s="47"/>
      <c r="M59" s="48"/>
      <c r="N59" s="47"/>
      <c r="O59" s="73"/>
    </row>
    <row r="60" spans="1:15" x14ac:dyDescent="0.2">
      <c r="J60" s="15" t="s">
        <v>723</v>
      </c>
      <c r="K60" s="14"/>
      <c r="L60" s="14"/>
      <c r="M60" s="14"/>
      <c r="N60" s="14"/>
      <c r="O60" s="49"/>
    </row>
    <row r="61" spans="1:15" x14ac:dyDescent="0.2">
      <c r="J61" s="15" t="s">
        <v>19</v>
      </c>
      <c r="K61" s="50"/>
      <c r="L61" s="50"/>
      <c r="M61" s="50"/>
      <c r="N61" s="50"/>
      <c r="O61" s="51"/>
    </row>
    <row r="62" spans="1:15" x14ac:dyDescent="0.2">
      <c r="J62" s="15"/>
      <c r="K62" s="74"/>
      <c r="L62" s="74"/>
      <c r="M62" s="74"/>
      <c r="N62" s="74"/>
      <c r="O62" s="75"/>
    </row>
    <row r="63" spans="1:15" x14ac:dyDescent="0.2">
      <c r="B63" s="52" t="s">
        <v>24</v>
      </c>
      <c r="E63" s="53"/>
    </row>
    <row r="64" spans="1:15" x14ac:dyDescent="0.2">
      <c r="E64" s="53" t="s">
        <v>724</v>
      </c>
    </row>
    <row r="65" spans="2:5" x14ac:dyDescent="0.2">
      <c r="B65" s="52" t="s">
        <v>25</v>
      </c>
      <c r="E65" s="53"/>
    </row>
    <row r="66" spans="2:5" x14ac:dyDescent="0.2">
      <c r="E66"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1-24&amp;"Arial,Bold"&amp;USADZĪVES KANALIZĀCIJA K1 VIDUS IELĀ.</oddHeader>
    <oddFooter>&amp;C&amp;8&amp;P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88"/>
  <sheetViews>
    <sheetView topLeftCell="A81" workbookViewId="0">
      <selection activeCell="Q108" sqref="Q108:Q111"/>
    </sheetView>
  </sheetViews>
  <sheetFormatPr defaultColWidth="9.140625" defaultRowHeight="12.75" x14ac:dyDescent="0.2"/>
  <cols>
    <col min="1" max="1" width="6.28515625" style="3" customWidth="1"/>
    <col min="2" max="2" width="40.140625" style="1" customWidth="1"/>
    <col min="3" max="3" width="5.7109375" style="2" customWidth="1"/>
    <col min="4" max="4" width="7.42578125" style="3" customWidth="1"/>
    <col min="5" max="5" width="5.42578125" style="3" customWidth="1"/>
    <col min="6" max="6" width="5.7109375" style="4" customWidth="1"/>
    <col min="7" max="7" width="6.5703125" style="5" customWidth="1"/>
    <col min="8" max="8" width="6.42578125" style="5" customWidth="1"/>
    <col min="9" max="9" width="6.5703125" style="5" customWidth="1"/>
    <col min="10" max="10" width="7.28515625" style="5" customWidth="1"/>
    <col min="11" max="11" width="7.42578125" style="5" customWidth="1"/>
    <col min="12"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D42</f>
        <v>271.93</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D43</f>
        <v>138.78</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D44</f>
        <v>200.89</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D45</f>
        <v>293.55</v>
      </c>
      <c r="E14" s="86"/>
      <c r="F14" s="87"/>
      <c r="G14" s="289"/>
      <c r="H14" s="87"/>
      <c r="I14" s="88"/>
      <c r="J14" s="87"/>
      <c r="K14" s="289"/>
      <c r="L14" s="72"/>
      <c r="M14" s="72"/>
      <c r="N14" s="72"/>
      <c r="O14" s="72"/>
      <c r="Q14" s="307"/>
    </row>
    <row r="15" spans="1:17" s="89" customFormat="1" ht="25.5" x14ac:dyDescent="0.2">
      <c r="A15" s="152" t="s">
        <v>171</v>
      </c>
      <c r="B15" s="148" t="s">
        <v>109</v>
      </c>
      <c r="C15" s="149" t="s">
        <v>110</v>
      </c>
      <c r="D15" s="150">
        <v>3826.6149999999998</v>
      </c>
      <c r="E15" s="627"/>
      <c r="F15" s="625"/>
      <c r="G15" s="626"/>
      <c r="H15" s="624"/>
      <c r="I15" s="626"/>
      <c r="J15" s="623"/>
      <c r="K15" s="626"/>
      <c r="L15" s="623"/>
      <c r="M15" s="623"/>
      <c r="N15" s="623"/>
      <c r="O15" s="72"/>
    </row>
    <row r="16" spans="1:17" s="89" customFormat="1" ht="63.75" x14ac:dyDescent="0.2">
      <c r="A16" s="152" t="s">
        <v>172</v>
      </c>
      <c r="B16" s="148" t="s">
        <v>111</v>
      </c>
      <c r="C16" s="149" t="s">
        <v>110</v>
      </c>
      <c r="D16" s="150">
        <v>2374.1698552631578</v>
      </c>
      <c r="E16" s="628"/>
      <c r="F16" s="625"/>
      <c r="G16" s="626"/>
      <c r="H16" s="623"/>
      <c r="I16" s="626"/>
      <c r="J16" s="623"/>
      <c r="K16" s="626"/>
      <c r="L16" s="623"/>
      <c r="M16" s="623"/>
      <c r="N16" s="623"/>
      <c r="O16" s="72"/>
    </row>
    <row r="17" spans="1:17" s="89" customFormat="1" ht="38.25" x14ac:dyDescent="0.2">
      <c r="A17" s="152" t="s">
        <v>173</v>
      </c>
      <c r="B17" s="148" t="s">
        <v>112</v>
      </c>
      <c r="C17" s="149" t="s">
        <v>113</v>
      </c>
      <c r="D17" s="150">
        <v>553.75</v>
      </c>
      <c r="E17" s="86"/>
      <c r="F17" s="87"/>
      <c r="G17" s="289"/>
      <c r="H17" s="87"/>
      <c r="I17" s="88"/>
      <c r="J17" s="72"/>
      <c r="K17" s="289"/>
      <c r="L17" s="72"/>
      <c r="M17" s="72"/>
      <c r="N17" s="72"/>
      <c r="O17" s="72"/>
    </row>
    <row r="18" spans="1:17" s="89" customFormat="1" ht="63.75" x14ac:dyDescent="0.2">
      <c r="A18" s="152" t="s">
        <v>174</v>
      </c>
      <c r="B18" s="151" t="s">
        <v>114</v>
      </c>
      <c r="C18" s="149" t="s">
        <v>113</v>
      </c>
      <c r="D18" s="150">
        <v>553.75</v>
      </c>
      <c r="E18" s="86"/>
      <c r="F18" s="87"/>
      <c r="G18" s="289"/>
      <c r="H18" s="87"/>
      <c r="I18" s="88"/>
      <c r="J18" s="87"/>
      <c r="K18" s="289"/>
      <c r="L18" s="72"/>
      <c r="M18" s="72"/>
      <c r="N18" s="72"/>
      <c r="O18" s="72"/>
    </row>
    <row r="19" spans="1:17" s="89" customFormat="1" ht="25.5" x14ac:dyDescent="0.2">
      <c r="A19" s="152" t="s">
        <v>175</v>
      </c>
      <c r="B19" s="148" t="s">
        <v>115</v>
      </c>
      <c r="C19" s="149" t="s">
        <v>113</v>
      </c>
      <c r="D19" s="150">
        <v>1589.3</v>
      </c>
      <c r="E19" s="86"/>
      <c r="F19" s="87"/>
      <c r="G19" s="289"/>
      <c r="H19" s="87"/>
      <c r="I19" s="88"/>
      <c r="J19" s="87"/>
      <c r="K19" s="289"/>
      <c r="L19" s="72"/>
      <c r="M19" s="72"/>
      <c r="N19" s="72"/>
      <c r="O19" s="72"/>
    </row>
    <row r="20" spans="1:17" s="89" customFormat="1" ht="38.25" x14ac:dyDescent="0.2">
      <c r="A20" s="152" t="s">
        <v>176</v>
      </c>
      <c r="B20" s="151" t="s">
        <v>116</v>
      </c>
      <c r="C20" s="149" t="s">
        <v>113</v>
      </c>
      <c r="D20" s="150">
        <v>1589.3</v>
      </c>
      <c r="E20" s="292"/>
      <c r="F20" s="87"/>
      <c r="G20" s="289"/>
      <c r="H20" s="87"/>
      <c r="I20" s="289"/>
      <c r="J20" s="72"/>
      <c r="K20" s="289"/>
      <c r="L20" s="72"/>
      <c r="M20" s="72"/>
      <c r="N20" s="72"/>
      <c r="O20" s="72"/>
    </row>
    <row r="21" spans="1:17" s="89" customFormat="1" ht="14.25" x14ac:dyDescent="0.2">
      <c r="A21" s="152" t="s">
        <v>177</v>
      </c>
      <c r="B21" s="148" t="s">
        <v>117</v>
      </c>
      <c r="C21" s="149" t="s">
        <v>113</v>
      </c>
      <c r="D21" s="150">
        <v>400</v>
      </c>
      <c r="E21" s="292"/>
      <c r="F21" s="87"/>
      <c r="G21" s="289"/>
      <c r="H21" s="72"/>
      <c r="I21" s="289"/>
      <c r="J21" s="72"/>
      <c r="K21" s="289"/>
      <c r="L21" s="72"/>
      <c r="M21" s="72"/>
      <c r="N21" s="72"/>
      <c r="O21" s="72"/>
    </row>
    <row r="22" spans="1:17" s="89" customFormat="1" ht="38.25" x14ac:dyDescent="0.2">
      <c r="A22" s="152" t="s">
        <v>178</v>
      </c>
      <c r="B22" s="151" t="s">
        <v>574</v>
      </c>
      <c r="C22" s="149" t="s">
        <v>113</v>
      </c>
      <c r="D22" s="150">
        <v>400</v>
      </c>
      <c r="E22" s="86"/>
      <c r="F22" s="87"/>
      <c r="G22" s="289"/>
      <c r="H22" s="87"/>
      <c r="I22" s="88"/>
      <c r="J22" s="87"/>
      <c r="K22" s="289"/>
      <c r="L22" s="72"/>
      <c r="M22" s="72"/>
      <c r="N22" s="72"/>
      <c r="O22" s="72"/>
    </row>
    <row r="23" spans="1:17" ht="38.25" x14ac:dyDescent="0.2">
      <c r="A23" s="152" t="s">
        <v>179</v>
      </c>
      <c r="B23" s="148" t="s">
        <v>118</v>
      </c>
      <c r="C23" s="149" t="s">
        <v>108</v>
      </c>
      <c r="D23" s="153">
        <v>905.15000000000009</v>
      </c>
      <c r="E23" s="292"/>
      <c r="F23" s="87"/>
      <c r="G23" s="289"/>
      <c r="H23" s="72"/>
      <c r="I23" s="289"/>
      <c r="J23" s="72"/>
      <c r="K23" s="289"/>
      <c r="L23" s="72"/>
      <c r="M23" s="72"/>
      <c r="N23" s="72"/>
      <c r="O23" s="72"/>
    </row>
    <row r="24" spans="1:17" ht="25.5" x14ac:dyDescent="0.2">
      <c r="A24" s="152" t="s">
        <v>180</v>
      </c>
      <c r="B24" s="148" t="s">
        <v>119</v>
      </c>
      <c r="C24" s="149" t="s">
        <v>110</v>
      </c>
      <c r="D24" s="150">
        <v>203.65875</v>
      </c>
      <c r="E24" s="291"/>
      <c r="F24" s="87"/>
      <c r="G24" s="289"/>
      <c r="H24" s="72"/>
      <c r="I24" s="289"/>
      <c r="J24" s="72"/>
      <c r="K24" s="289"/>
      <c r="L24" s="72"/>
      <c r="M24" s="72"/>
      <c r="N24" s="72"/>
      <c r="O24" s="72"/>
    </row>
    <row r="25" spans="1:17" ht="14.25" x14ac:dyDescent="0.2">
      <c r="A25" s="152" t="s">
        <v>181</v>
      </c>
      <c r="B25" s="148" t="s">
        <v>120</v>
      </c>
      <c r="C25" s="149" t="s">
        <v>110</v>
      </c>
      <c r="D25" s="150">
        <v>407.3175</v>
      </c>
      <c r="E25" s="291"/>
      <c r="F25" s="87"/>
      <c r="G25" s="289"/>
      <c r="H25" s="72"/>
      <c r="I25" s="289"/>
      <c r="J25" s="72"/>
      <c r="K25" s="289"/>
      <c r="L25" s="72"/>
      <c r="M25" s="72"/>
      <c r="N25" s="72"/>
      <c r="O25" s="72"/>
    </row>
    <row r="26" spans="1:17" ht="51" x14ac:dyDescent="0.2">
      <c r="A26" s="152" t="s">
        <v>182</v>
      </c>
      <c r="B26" s="154" t="s">
        <v>121</v>
      </c>
      <c r="C26" s="149" t="s">
        <v>110</v>
      </c>
      <c r="D26" s="217">
        <v>33.225000000000001</v>
      </c>
      <c r="E26" s="292"/>
      <c r="F26" s="72"/>
      <c r="G26" s="289"/>
      <c r="H26" s="72"/>
      <c r="I26" s="289"/>
      <c r="J26" s="72"/>
      <c r="K26" s="289"/>
      <c r="L26" s="72"/>
      <c r="M26" s="72"/>
      <c r="N26" s="72"/>
      <c r="O26" s="72"/>
    </row>
    <row r="27" spans="1:17" x14ac:dyDescent="0.2">
      <c r="A27" s="152" t="s">
        <v>183</v>
      </c>
      <c r="B27" s="154" t="s">
        <v>122</v>
      </c>
      <c r="C27" s="149" t="s">
        <v>108</v>
      </c>
      <c r="D27" s="150">
        <v>450</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f>D46</f>
        <v>12.07</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f>D47</f>
        <v>196.69</v>
      </c>
      <c r="E30" s="86"/>
      <c r="F30" s="87"/>
      <c r="G30" s="289"/>
      <c r="H30" s="87"/>
      <c r="I30" s="88"/>
      <c r="J30" s="87"/>
      <c r="K30" s="289"/>
      <c r="L30" s="72"/>
      <c r="M30" s="72"/>
      <c r="N30" s="72"/>
      <c r="O30" s="72"/>
      <c r="Q30" s="307"/>
    </row>
    <row r="31" spans="1:17" s="89" customFormat="1" ht="25.5" x14ac:dyDescent="0.2">
      <c r="A31" s="152" t="s">
        <v>186</v>
      </c>
      <c r="B31" s="155" t="s">
        <v>685</v>
      </c>
      <c r="C31" s="207" t="s">
        <v>108</v>
      </c>
      <c r="D31" s="216">
        <f>D48</f>
        <v>25.51</v>
      </c>
      <c r="E31" s="86"/>
      <c r="F31" s="87"/>
      <c r="G31" s="289"/>
      <c r="H31" s="87"/>
      <c r="I31" s="88"/>
      <c r="J31" s="87"/>
      <c r="K31" s="289"/>
      <c r="L31" s="72"/>
      <c r="M31" s="72"/>
      <c r="N31" s="72"/>
      <c r="O31" s="72"/>
      <c r="Q31" s="307"/>
    </row>
    <row r="32" spans="1:17" ht="25.5" x14ac:dyDescent="0.2">
      <c r="A32" s="152" t="s">
        <v>187</v>
      </c>
      <c r="B32" s="148" t="s">
        <v>109</v>
      </c>
      <c r="C32" s="149" t="s">
        <v>110</v>
      </c>
      <c r="D32" s="150">
        <v>649.2494999999999</v>
      </c>
      <c r="E32" s="633"/>
      <c r="F32" s="631"/>
      <c r="G32" s="632"/>
      <c r="H32" s="630"/>
      <c r="I32" s="632"/>
      <c r="J32" s="629"/>
      <c r="K32" s="632"/>
      <c r="L32" s="629"/>
      <c r="M32" s="629"/>
      <c r="N32" s="629"/>
      <c r="O32" s="72"/>
    </row>
    <row r="33" spans="1:15" ht="63.75" x14ac:dyDescent="0.2">
      <c r="A33" s="152" t="s">
        <v>188</v>
      </c>
      <c r="B33" s="148" t="s">
        <v>111</v>
      </c>
      <c r="C33" s="149" t="s">
        <v>110</v>
      </c>
      <c r="D33" s="150">
        <v>396.6172499999999</v>
      </c>
      <c r="E33" s="634"/>
      <c r="F33" s="631"/>
      <c r="G33" s="632"/>
      <c r="H33" s="629"/>
      <c r="I33" s="632"/>
      <c r="J33" s="629"/>
      <c r="K33" s="632"/>
      <c r="L33" s="629"/>
      <c r="M33" s="629"/>
      <c r="N33" s="629"/>
      <c r="O33" s="72"/>
    </row>
    <row r="34" spans="1:15" ht="25.5" x14ac:dyDescent="0.2">
      <c r="A34" s="152" t="s">
        <v>189</v>
      </c>
      <c r="B34" s="148" t="s">
        <v>124</v>
      </c>
      <c r="C34" s="149" t="s">
        <v>113</v>
      </c>
      <c r="D34" s="150">
        <v>135</v>
      </c>
      <c r="E34" s="86"/>
      <c r="F34" s="87"/>
      <c r="G34" s="289"/>
      <c r="H34" s="87"/>
      <c r="I34" s="88"/>
      <c r="J34" s="87"/>
      <c r="K34" s="289"/>
      <c r="L34" s="72"/>
      <c r="M34" s="72"/>
      <c r="N34" s="72"/>
      <c r="O34" s="72"/>
    </row>
    <row r="35" spans="1:15" ht="38.25" x14ac:dyDescent="0.2">
      <c r="A35" s="152" t="s">
        <v>190</v>
      </c>
      <c r="B35" s="151" t="s">
        <v>125</v>
      </c>
      <c r="C35" s="149" t="s">
        <v>113</v>
      </c>
      <c r="D35" s="150">
        <v>135</v>
      </c>
      <c r="E35" s="292"/>
      <c r="F35" s="87"/>
      <c r="G35" s="289"/>
      <c r="H35" s="87"/>
      <c r="I35" s="289"/>
      <c r="J35" s="72"/>
      <c r="K35" s="289"/>
      <c r="L35" s="72"/>
      <c r="M35" s="72"/>
      <c r="N35" s="72"/>
      <c r="O35" s="72"/>
    </row>
    <row r="36" spans="1:15" ht="25.5" x14ac:dyDescent="0.2">
      <c r="A36" s="152" t="s">
        <v>191</v>
      </c>
      <c r="B36" s="148" t="s">
        <v>126</v>
      </c>
      <c r="C36" s="149" t="s">
        <v>127</v>
      </c>
      <c r="D36" s="150">
        <v>270</v>
      </c>
      <c r="E36" s="292"/>
      <c r="F36" s="87"/>
      <c r="G36" s="289"/>
      <c r="H36" s="72"/>
      <c r="I36" s="289"/>
      <c r="J36" s="72"/>
      <c r="K36" s="289"/>
      <c r="L36" s="72"/>
      <c r="M36" s="72"/>
      <c r="N36" s="72"/>
      <c r="O36" s="72"/>
    </row>
    <row r="37" spans="1:15" ht="51" x14ac:dyDescent="0.2">
      <c r="A37" s="152" t="s">
        <v>192</v>
      </c>
      <c r="B37" s="151" t="s">
        <v>573</v>
      </c>
      <c r="C37" s="149" t="s">
        <v>113</v>
      </c>
      <c r="D37" s="150">
        <v>270</v>
      </c>
      <c r="E37" s="86"/>
      <c r="F37" s="87"/>
      <c r="G37" s="289"/>
      <c r="H37" s="87"/>
      <c r="I37" s="88"/>
      <c r="J37" s="87"/>
      <c r="K37" s="289"/>
      <c r="L37" s="72"/>
      <c r="M37" s="72"/>
      <c r="N37" s="72"/>
      <c r="O37" s="72"/>
    </row>
    <row r="38" spans="1:15" ht="38.25" x14ac:dyDescent="0.2">
      <c r="A38" s="152" t="s">
        <v>310</v>
      </c>
      <c r="B38" s="148" t="s">
        <v>118</v>
      </c>
      <c r="C38" s="149" t="s">
        <v>108</v>
      </c>
      <c r="D38" s="150">
        <v>212.2</v>
      </c>
      <c r="E38" s="292"/>
      <c r="F38" s="87"/>
      <c r="G38" s="289"/>
      <c r="H38" s="72"/>
      <c r="I38" s="289"/>
      <c r="J38" s="72"/>
      <c r="K38" s="289"/>
      <c r="L38" s="72"/>
      <c r="M38" s="72"/>
      <c r="N38" s="72"/>
      <c r="O38" s="72"/>
    </row>
    <row r="39" spans="1:15" ht="25.5" x14ac:dyDescent="0.2">
      <c r="A39" s="152" t="s">
        <v>311</v>
      </c>
      <c r="B39" s="148" t="s">
        <v>119</v>
      </c>
      <c r="C39" s="149" t="s">
        <v>110</v>
      </c>
      <c r="D39" s="150">
        <v>52.71</v>
      </c>
      <c r="E39" s="291"/>
      <c r="F39" s="87"/>
      <c r="G39" s="289"/>
      <c r="H39" s="72"/>
      <c r="I39" s="289"/>
      <c r="J39" s="72"/>
      <c r="K39" s="289"/>
      <c r="L39" s="72"/>
      <c r="M39" s="72"/>
      <c r="N39" s="72"/>
      <c r="O39" s="72"/>
    </row>
    <row r="40" spans="1:15" ht="14.25" x14ac:dyDescent="0.2">
      <c r="A40" s="152" t="s">
        <v>312</v>
      </c>
      <c r="B40" s="148" t="s">
        <v>120</v>
      </c>
      <c r="C40" s="149" t="s">
        <v>110</v>
      </c>
      <c r="D40" s="150">
        <v>105.42</v>
      </c>
      <c r="E40" s="291"/>
      <c r="F40" s="87"/>
      <c r="G40" s="289"/>
      <c r="H40" s="72"/>
      <c r="I40" s="289"/>
      <c r="J40" s="72"/>
      <c r="K40" s="289"/>
      <c r="L40" s="72"/>
      <c r="M40" s="72"/>
      <c r="N40" s="72"/>
      <c r="O40" s="72"/>
    </row>
    <row r="41" spans="1:15" s="116" customFormat="1" x14ac:dyDescent="0.2">
      <c r="A41" s="139">
        <v>2</v>
      </c>
      <c r="B41" s="145" t="s">
        <v>128</v>
      </c>
      <c r="C41" s="158"/>
      <c r="D41" s="146"/>
      <c r="E41" s="140"/>
      <c r="F41" s="141"/>
      <c r="G41" s="142"/>
      <c r="H41" s="143"/>
      <c r="I41" s="142"/>
      <c r="J41" s="143"/>
      <c r="K41" s="142"/>
      <c r="L41" s="143"/>
      <c r="M41" s="142"/>
      <c r="N41" s="143"/>
      <c r="O41" s="144"/>
    </row>
    <row r="42" spans="1:15" s="116" customFormat="1" ht="51" x14ac:dyDescent="0.2">
      <c r="A42" s="258" t="s">
        <v>193</v>
      </c>
      <c r="B42" s="159" t="s">
        <v>262</v>
      </c>
      <c r="C42" s="160" t="s">
        <v>108</v>
      </c>
      <c r="D42" s="153">
        <v>271.93</v>
      </c>
      <c r="E42" s="292"/>
      <c r="F42" s="72"/>
      <c r="G42" s="289"/>
      <c r="H42" s="87"/>
      <c r="I42" s="289"/>
      <c r="J42" s="87"/>
      <c r="K42" s="289"/>
      <c r="L42" s="72"/>
      <c r="M42" s="72"/>
      <c r="N42" s="72"/>
      <c r="O42" s="72"/>
    </row>
    <row r="43" spans="1:15" s="116" customFormat="1" ht="51" x14ac:dyDescent="0.2">
      <c r="A43" s="258" t="s">
        <v>194</v>
      </c>
      <c r="B43" s="159" t="s">
        <v>263</v>
      </c>
      <c r="C43" s="160" t="s">
        <v>108</v>
      </c>
      <c r="D43" s="153">
        <v>138.78</v>
      </c>
      <c r="E43" s="292"/>
      <c r="F43" s="72"/>
      <c r="G43" s="289"/>
      <c r="H43" s="87"/>
      <c r="I43" s="289"/>
      <c r="J43" s="87"/>
      <c r="K43" s="289"/>
      <c r="L43" s="72"/>
      <c r="M43" s="72"/>
      <c r="N43" s="72"/>
      <c r="O43" s="72"/>
    </row>
    <row r="44" spans="1:15" s="116" customFormat="1" ht="51" x14ac:dyDescent="0.2">
      <c r="A44" s="258" t="s">
        <v>195</v>
      </c>
      <c r="B44" s="159" t="s">
        <v>264</v>
      </c>
      <c r="C44" s="160" t="s">
        <v>108</v>
      </c>
      <c r="D44" s="153">
        <v>200.89</v>
      </c>
      <c r="E44" s="292"/>
      <c r="F44" s="72"/>
      <c r="G44" s="289"/>
      <c r="H44" s="87"/>
      <c r="I44" s="289"/>
      <c r="J44" s="87"/>
      <c r="K44" s="289"/>
      <c r="L44" s="72"/>
      <c r="M44" s="72"/>
      <c r="N44" s="72"/>
      <c r="O44" s="72"/>
    </row>
    <row r="45" spans="1:15" s="116" customFormat="1" ht="51" x14ac:dyDescent="0.2">
      <c r="A45" s="258" t="s">
        <v>196</v>
      </c>
      <c r="B45" s="159" t="s">
        <v>265</v>
      </c>
      <c r="C45" s="160" t="s">
        <v>108</v>
      </c>
      <c r="D45" s="153">
        <v>293.55</v>
      </c>
      <c r="E45" s="292"/>
      <c r="F45" s="72"/>
      <c r="G45" s="289"/>
      <c r="H45" s="87"/>
      <c r="I45" s="289"/>
      <c r="J45" s="87"/>
      <c r="K45" s="289"/>
      <c r="L45" s="72"/>
      <c r="M45" s="72"/>
      <c r="N45" s="72"/>
      <c r="O45" s="72"/>
    </row>
    <row r="46" spans="1:15" s="116" customFormat="1" ht="51" x14ac:dyDescent="0.2">
      <c r="A46" s="258" t="s">
        <v>197</v>
      </c>
      <c r="B46" s="159" t="s">
        <v>268</v>
      </c>
      <c r="C46" s="160" t="s">
        <v>108</v>
      </c>
      <c r="D46" s="153">
        <v>12.07</v>
      </c>
      <c r="E46" s="292"/>
      <c r="F46" s="72"/>
      <c r="G46" s="289"/>
      <c r="H46" s="87"/>
      <c r="I46" s="289"/>
      <c r="J46" s="87"/>
      <c r="K46" s="289"/>
      <c r="L46" s="72"/>
      <c r="M46" s="72"/>
      <c r="N46" s="72"/>
      <c r="O46" s="72"/>
    </row>
    <row r="47" spans="1:15" s="116" customFormat="1" ht="51" x14ac:dyDescent="0.2">
      <c r="A47" s="258" t="s">
        <v>198</v>
      </c>
      <c r="B47" s="159" t="s">
        <v>269</v>
      </c>
      <c r="C47" s="160" t="s">
        <v>108</v>
      </c>
      <c r="D47" s="153">
        <v>196.69</v>
      </c>
      <c r="E47" s="292"/>
      <c r="F47" s="72"/>
      <c r="G47" s="289"/>
      <c r="H47" s="87"/>
      <c r="I47" s="289"/>
      <c r="J47" s="87"/>
      <c r="K47" s="289"/>
      <c r="L47" s="72"/>
      <c r="M47" s="72"/>
      <c r="N47" s="72"/>
      <c r="O47" s="72"/>
    </row>
    <row r="48" spans="1:15" s="116" customFormat="1" ht="51" x14ac:dyDescent="0.2">
      <c r="A48" s="258" t="s">
        <v>199</v>
      </c>
      <c r="B48" s="159" t="s">
        <v>342</v>
      </c>
      <c r="C48" s="160" t="s">
        <v>108</v>
      </c>
      <c r="D48" s="153">
        <v>25.51</v>
      </c>
      <c r="E48" s="292"/>
      <c r="F48" s="72"/>
      <c r="G48" s="289"/>
      <c r="H48" s="87"/>
      <c r="I48" s="289"/>
      <c r="J48" s="87"/>
      <c r="K48" s="289"/>
      <c r="L48" s="72"/>
      <c r="M48" s="72"/>
      <c r="N48" s="72"/>
      <c r="O48" s="72"/>
    </row>
    <row r="49" spans="1:15" s="116" customFormat="1" ht="38.25" x14ac:dyDescent="0.2">
      <c r="A49" s="258" t="s">
        <v>200</v>
      </c>
      <c r="B49" s="161" t="s">
        <v>464</v>
      </c>
      <c r="C49" s="160" t="s">
        <v>26</v>
      </c>
      <c r="D49" s="162">
        <v>16</v>
      </c>
      <c r="E49" s="292"/>
      <c r="F49" s="72"/>
      <c r="G49" s="289"/>
      <c r="H49" s="87"/>
      <c r="I49" s="289"/>
      <c r="J49" s="87"/>
      <c r="K49" s="289"/>
      <c r="L49" s="72"/>
      <c r="M49" s="72"/>
      <c r="N49" s="72"/>
      <c r="O49" s="72"/>
    </row>
    <row r="50" spans="1:15" s="116" customFormat="1" ht="38.25" x14ac:dyDescent="0.2">
      <c r="A50" s="258" t="s">
        <v>201</v>
      </c>
      <c r="B50" s="161" t="s">
        <v>142</v>
      </c>
      <c r="C50" s="160" t="s">
        <v>26</v>
      </c>
      <c r="D50" s="162">
        <v>5</v>
      </c>
      <c r="E50" s="292"/>
      <c r="F50" s="72"/>
      <c r="G50" s="289"/>
      <c r="H50" s="87"/>
      <c r="I50" s="289"/>
      <c r="J50" s="87"/>
      <c r="K50" s="289"/>
      <c r="L50" s="72"/>
      <c r="M50" s="72"/>
      <c r="N50" s="72"/>
      <c r="O50" s="72"/>
    </row>
    <row r="51" spans="1:15" s="116" customFormat="1" ht="38.25" x14ac:dyDescent="0.2">
      <c r="A51" s="258" t="s">
        <v>202</v>
      </c>
      <c r="B51" s="161" t="s">
        <v>270</v>
      </c>
      <c r="C51" s="160" t="s">
        <v>26</v>
      </c>
      <c r="D51" s="162">
        <v>6</v>
      </c>
      <c r="E51" s="292"/>
      <c r="F51" s="72"/>
      <c r="G51" s="289"/>
      <c r="H51" s="87"/>
      <c r="I51" s="289"/>
      <c r="J51" s="87"/>
      <c r="K51" s="289"/>
      <c r="L51" s="72"/>
      <c r="M51" s="72"/>
      <c r="N51" s="72"/>
      <c r="O51" s="72"/>
    </row>
    <row r="52" spans="1:15" s="116" customFormat="1" ht="38.25" x14ac:dyDescent="0.2">
      <c r="A52" s="258" t="s">
        <v>203</v>
      </c>
      <c r="B52" s="161" t="s">
        <v>143</v>
      </c>
      <c r="C52" s="160" t="s">
        <v>26</v>
      </c>
      <c r="D52" s="162">
        <v>11</v>
      </c>
      <c r="E52" s="292"/>
      <c r="F52" s="72"/>
      <c r="G52" s="289"/>
      <c r="H52" s="72"/>
      <c r="I52" s="289"/>
      <c r="J52" s="72"/>
      <c r="K52" s="289"/>
      <c r="L52" s="72"/>
      <c r="M52" s="289"/>
      <c r="N52" s="72"/>
      <c r="O52" s="72"/>
    </row>
    <row r="53" spans="1:15" s="116" customFormat="1" ht="38.25" x14ac:dyDescent="0.2">
      <c r="A53" s="258" t="s">
        <v>204</v>
      </c>
      <c r="B53" s="161" t="s">
        <v>144</v>
      </c>
      <c r="C53" s="160" t="s">
        <v>26</v>
      </c>
      <c r="D53" s="163">
        <v>1</v>
      </c>
      <c r="E53" s="292"/>
      <c r="F53" s="72"/>
      <c r="G53" s="289"/>
      <c r="H53" s="72"/>
      <c r="I53" s="289"/>
      <c r="J53" s="92"/>
      <c r="K53" s="289"/>
      <c r="L53" s="72"/>
      <c r="M53" s="289"/>
      <c r="N53" s="72"/>
      <c r="O53" s="72"/>
    </row>
    <row r="54" spans="1:15" s="116" customFormat="1" ht="25.5" x14ac:dyDescent="0.2">
      <c r="A54" s="258" t="s">
        <v>205</v>
      </c>
      <c r="B54" s="164" t="s">
        <v>222</v>
      </c>
      <c r="C54" s="160" t="s">
        <v>147</v>
      </c>
      <c r="D54" s="201">
        <v>31</v>
      </c>
      <c r="E54" s="292"/>
      <c r="F54" s="72"/>
      <c r="G54" s="289"/>
      <c r="H54" s="87"/>
      <c r="I54" s="289"/>
      <c r="J54" s="87"/>
      <c r="K54" s="289"/>
      <c r="L54" s="72"/>
      <c r="M54" s="72"/>
      <c r="N54" s="72"/>
      <c r="O54" s="72"/>
    </row>
    <row r="55" spans="1:15" s="116" customFormat="1" ht="25.5" x14ac:dyDescent="0.2">
      <c r="A55" s="258" t="s">
        <v>206</v>
      </c>
      <c r="B55" s="164" t="s">
        <v>220</v>
      </c>
      <c r="C55" s="218" t="s">
        <v>147</v>
      </c>
      <c r="D55" s="246">
        <v>31</v>
      </c>
      <c r="E55" s="292"/>
      <c r="F55" s="72"/>
      <c r="G55" s="289"/>
      <c r="H55" s="87"/>
      <c r="I55" s="289"/>
      <c r="J55" s="87"/>
      <c r="K55" s="289"/>
      <c r="L55" s="72"/>
      <c r="M55" s="72"/>
      <c r="N55" s="72"/>
      <c r="O55" s="72"/>
    </row>
    <row r="56" spans="1:15" s="116" customFormat="1" ht="25.5" x14ac:dyDescent="0.2">
      <c r="A56" s="258" t="s">
        <v>207</v>
      </c>
      <c r="B56" s="164" t="s">
        <v>221</v>
      </c>
      <c r="C56" s="218" t="s">
        <v>147</v>
      </c>
      <c r="D56" s="246">
        <v>10</v>
      </c>
      <c r="E56" s="292"/>
      <c r="F56" s="72"/>
      <c r="G56" s="289"/>
      <c r="H56" s="87"/>
      <c r="I56" s="289"/>
      <c r="J56" s="87"/>
      <c r="K56" s="289"/>
      <c r="L56" s="72"/>
      <c r="M56" s="72"/>
      <c r="N56" s="72"/>
      <c r="O56" s="72"/>
    </row>
    <row r="57" spans="1:15" s="116" customFormat="1" ht="25.5" x14ac:dyDescent="0.2">
      <c r="A57" s="258" t="s">
        <v>208</v>
      </c>
      <c r="B57" s="179" t="s">
        <v>305</v>
      </c>
      <c r="C57" s="218" t="s">
        <v>108</v>
      </c>
      <c r="D57" s="209">
        <v>23.1</v>
      </c>
      <c r="E57" s="290"/>
      <c r="F57" s="183"/>
      <c r="G57" s="183"/>
      <c r="H57" s="293"/>
      <c r="I57" s="183"/>
      <c r="J57" s="183"/>
      <c r="K57" s="183"/>
      <c r="L57" s="183"/>
      <c r="M57" s="183"/>
      <c r="N57" s="183"/>
      <c r="O57" s="183"/>
    </row>
    <row r="58" spans="1:15" s="116" customFormat="1" ht="25.5" x14ac:dyDescent="0.2">
      <c r="A58" s="258" t="s">
        <v>209</v>
      </c>
      <c r="B58" s="179" t="s">
        <v>466</v>
      </c>
      <c r="C58" s="218" t="s">
        <v>147</v>
      </c>
      <c r="D58" s="201">
        <v>1</v>
      </c>
      <c r="E58" s="290"/>
      <c r="F58" s="183"/>
      <c r="G58" s="183"/>
      <c r="H58" s="293"/>
      <c r="I58" s="183"/>
      <c r="J58" s="183"/>
      <c r="K58" s="183"/>
      <c r="L58" s="183"/>
      <c r="M58" s="183"/>
      <c r="N58" s="183"/>
      <c r="O58" s="183"/>
    </row>
    <row r="59" spans="1:15" s="116" customFormat="1" ht="25.5" x14ac:dyDescent="0.2">
      <c r="A59" s="258" t="s">
        <v>210</v>
      </c>
      <c r="B59" s="179" t="s">
        <v>467</v>
      </c>
      <c r="C59" s="218" t="s">
        <v>147</v>
      </c>
      <c r="D59" s="201">
        <v>1</v>
      </c>
      <c r="E59" s="290"/>
      <c r="F59" s="183"/>
      <c r="G59" s="183"/>
      <c r="H59" s="293"/>
      <c r="I59" s="183"/>
      <c r="J59" s="183"/>
      <c r="K59" s="183"/>
      <c r="L59" s="183"/>
      <c r="M59" s="183"/>
      <c r="N59" s="183"/>
      <c r="O59" s="183"/>
    </row>
    <row r="60" spans="1:15" s="116" customFormat="1" x14ac:dyDescent="0.2">
      <c r="A60" s="258" t="s">
        <v>211</v>
      </c>
      <c r="B60" s="194" t="s">
        <v>223</v>
      </c>
      <c r="C60" s="218"/>
      <c r="D60" s="265"/>
      <c r="E60" s="140"/>
      <c r="F60" s="141"/>
      <c r="G60" s="142"/>
      <c r="H60" s="143"/>
      <c r="I60" s="142"/>
      <c r="J60" s="143"/>
      <c r="K60" s="142"/>
      <c r="L60" s="143"/>
      <c r="M60" s="142"/>
      <c r="N60" s="143"/>
      <c r="O60" s="144"/>
    </row>
    <row r="61" spans="1:15" s="116" customFormat="1" x14ac:dyDescent="0.2">
      <c r="A61" s="264" t="s">
        <v>365</v>
      </c>
      <c r="B61" s="159" t="s">
        <v>306</v>
      </c>
      <c r="C61" s="195" t="s">
        <v>147</v>
      </c>
      <c r="D61" s="202">
        <v>2</v>
      </c>
      <c r="E61" s="237"/>
      <c r="F61" s="183"/>
      <c r="G61" s="183"/>
      <c r="H61" s="293"/>
      <c r="I61" s="183"/>
      <c r="J61" s="293"/>
      <c r="K61" s="293"/>
      <c r="L61" s="293"/>
      <c r="M61" s="293"/>
      <c r="N61" s="293"/>
      <c r="O61" s="293"/>
    </row>
    <row r="62" spans="1:15" s="116" customFormat="1" ht="14.25" x14ac:dyDescent="0.2">
      <c r="A62" s="264" t="s">
        <v>366</v>
      </c>
      <c r="B62" s="159" t="s">
        <v>307</v>
      </c>
      <c r="C62" s="195" t="s">
        <v>147</v>
      </c>
      <c r="D62" s="202">
        <v>2</v>
      </c>
      <c r="E62" s="237"/>
      <c r="F62" s="183"/>
      <c r="G62" s="183"/>
      <c r="H62" s="293"/>
      <c r="I62" s="183"/>
      <c r="J62" s="293"/>
      <c r="K62" s="293"/>
      <c r="L62" s="293"/>
      <c r="M62" s="293"/>
      <c r="N62" s="293"/>
      <c r="O62" s="293"/>
    </row>
    <row r="63" spans="1:15" s="116" customFormat="1" x14ac:dyDescent="0.2">
      <c r="A63" s="264" t="s">
        <v>367</v>
      </c>
      <c r="B63" s="159" t="s">
        <v>308</v>
      </c>
      <c r="C63" s="197" t="s">
        <v>108</v>
      </c>
      <c r="D63" s="203">
        <v>2.4500000000000002</v>
      </c>
      <c r="E63" s="290"/>
      <c r="F63" s="183"/>
      <c r="G63" s="183"/>
      <c r="H63" s="293"/>
      <c r="I63" s="183"/>
      <c r="J63" s="183"/>
      <c r="K63" s="183"/>
      <c r="L63" s="183"/>
      <c r="M63" s="293"/>
      <c r="N63" s="183"/>
      <c r="O63" s="183"/>
    </row>
    <row r="64" spans="1:15" s="116" customFormat="1" x14ac:dyDescent="0.2">
      <c r="A64" s="264" t="s">
        <v>368</v>
      </c>
      <c r="B64" s="179" t="s">
        <v>227</v>
      </c>
      <c r="C64" s="160" t="s">
        <v>147</v>
      </c>
      <c r="D64" s="202">
        <v>9</v>
      </c>
      <c r="E64" s="290"/>
      <c r="F64" s="183"/>
      <c r="G64" s="183"/>
      <c r="H64" s="293"/>
      <c r="I64" s="183"/>
      <c r="J64" s="183"/>
      <c r="K64" s="183"/>
      <c r="L64" s="183"/>
      <c r="M64" s="183"/>
      <c r="N64" s="183"/>
      <c r="O64" s="183"/>
    </row>
    <row r="65" spans="1:15" s="116" customFormat="1" ht="18" customHeight="1" x14ac:dyDescent="0.2">
      <c r="A65" s="264" t="s">
        <v>369</v>
      </c>
      <c r="B65" s="159" t="s">
        <v>228</v>
      </c>
      <c r="C65" s="195" t="s">
        <v>147</v>
      </c>
      <c r="D65" s="202">
        <v>10</v>
      </c>
      <c r="E65" s="237"/>
      <c r="F65" s="183"/>
      <c r="G65" s="183"/>
      <c r="H65" s="293"/>
      <c r="I65" s="183"/>
      <c r="J65" s="293"/>
      <c r="K65" s="293"/>
      <c r="L65" s="293"/>
      <c r="M65" s="293"/>
      <c r="N65" s="293"/>
      <c r="O65" s="293"/>
    </row>
    <row r="66" spans="1:15" s="116" customFormat="1" ht="19.5" customHeight="1" x14ac:dyDescent="0.2">
      <c r="A66" s="264" t="s">
        <v>370</v>
      </c>
      <c r="B66" s="159" t="s">
        <v>229</v>
      </c>
      <c r="C66" s="195" t="s">
        <v>147</v>
      </c>
      <c r="D66" s="202">
        <v>10</v>
      </c>
      <c r="E66" s="237"/>
      <c r="F66" s="183"/>
      <c r="G66" s="183"/>
      <c r="H66" s="293"/>
      <c r="I66" s="183"/>
      <c r="J66" s="293"/>
      <c r="K66" s="293"/>
      <c r="L66" s="293"/>
      <c r="M66" s="293"/>
      <c r="N66" s="293"/>
      <c r="O66" s="293"/>
    </row>
    <row r="67" spans="1:15" s="116" customFormat="1" ht="21" customHeight="1" x14ac:dyDescent="0.2">
      <c r="A67" s="264" t="s">
        <v>371</v>
      </c>
      <c r="B67" s="159" t="s">
        <v>230</v>
      </c>
      <c r="C67" s="195" t="s">
        <v>108</v>
      </c>
      <c r="D67" s="202">
        <v>13.5</v>
      </c>
      <c r="E67" s="290"/>
      <c r="F67" s="183"/>
      <c r="G67" s="183"/>
      <c r="H67" s="293"/>
      <c r="I67" s="183"/>
      <c r="J67" s="183"/>
      <c r="K67" s="183"/>
      <c r="L67" s="183"/>
      <c r="M67" s="293"/>
      <c r="N67" s="183"/>
      <c r="O67" s="183"/>
    </row>
    <row r="68" spans="1:15" s="116" customFormat="1" ht="21" customHeight="1" x14ac:dyDescent="0.2">
      <c r="A68" s="264" t="s">
        <v>372</v>
      </c>
      <c r="B68" s="179" t="s">
        <v>227</v>
      </c>
      <c r="C68" s="195" t="s">
        <v>147</v>
      </c>
      <c r="D68" s="202">
        <v>45</v>
      </c>
      <c r="E68" s="290"/>
      <c r="F68" s="183"/>
      <c r="G68" s="183"/>
      <c r="H68" s="293"/>
      <c r="I68" s="183"/>
      <c r="J68" s="183"/>
      <c r="K68" s="183"/>
      <c r="L68" s="183"/>
      <c r="M68" s="183"/>
      <c r="N68" s="183"/>
      <c r="O68" s="183"/>
    </row>
    <row r="69" spans="1:15" s="116" customFormat="1" ht="18" customHeight="1" x14ac:dyDescent="0.2">
      <c r="A69" s="264" t="s">
        <v>212</v>
      </c>
      <c r="B69" s="164" t="s">
        <v>146</v>
      </c>
      <c r="C69" s="160" t="s">
        <v>147</v>
      </c>
      <c r="D69" s="165">
        <v>39</v>
      </c>
      <c r="E69" s="292"/>
      <c r="F69" s="183"/>
      <c r="G69" s="289"/>
      <c r="H69" s="72"/>
      <c r="I69" s="289"/>
      <c r="J69" s="87"/>
      <c r="K69" s="289"/>
      <c r="L69" s="72"/>
      <c r="M69" s="72"/>
      <c r="N69" s="72"/>
      <c r="O69" s="72"/>
    </row>
    <row r="70" spans="1:15" s="116" customFormat="1" ht="36" customHeight="1" x14ac:dyDescent="0.2">
      <c r="A70" s="258" t="s">
        <v>213</v>
      </c>
      <c r="B70" s="155" t="s">
        <v>148</v>
      </c>
      <c r="C70" s="166" t="s">
        <v>147</v>
      </c>
      <c r="D70" s="163">
        <v>31</v>
      </c>
      <c r="E70" s="292"/>
      <c r="F70" s="183"/>
      <c r="G70" s="289"/>
      <c r="H70" s="72"/>
      <c r="I70" s="289"/>
      <c r="J70" s="87"/>
      <c r="K70" s="289"/>
      <c r="L70" s="72"/>
      <c r="M70" s="72"/>
      <c r="N70" s="72"/>
      <c r="O70" s="72"/>
    </row>
    <row r="71" spans="1:15" s="116" customFormat="1" ht="21" customHeight="1" x14ac:dyDescent="0.2">
      <c r="A71" s="258" t="s">
        <v>214</v>
      </c>
      <c r="B71" s="155" t="s">
        <v>149</v>
      </c>
      <c r="C71" s="166" t="s">
        <v>147</v>
      </c>
      <c r="D71" s="163">
        <v>31</v>
      </c>
      <c r="E71" s="86"/>
      <c r="F71" s="183"/>
      <c r="G71" s="289"/>
      <c r="H71" s="87"/>
      <c r="I71" s="88"/>
      <c r="J71" s="87"/>
      <c r="K71" s="289"/>
      <c r="L71" s="72"/>
      <c r="M71" s="72"/>
      <c r="N71" s="72"/>
      <c r="O71" s="72"/>
    </row>
    <row r="72" spans="1:15" s="116" customFormat="1" ht="20.25" customHeight="1" x14ac:dyDescent="0.2">
      <c r="A72" s="258" t="s">
        <v>215</v>
      </c>
      <c r="B72" s="167" t="s">
        <v>150</v>
      </c>
      <c r="C72" s="166" t="s">
        <v>108</v>
      </c>
      <c r="D72" s="153">
        <v>1139.42</v>
      </c>
      <c r="E72" s="292"/>
      <c r="F72" s="183"/>
      <c r="G72" s="289"/>
      <c r="H72" s="87"/>
      <c r="I72" s="289"/>
      <c r="J72" s="87"/>
      <c r="K72" s="289"/>
      <c r="L72" s="72"/>
      <c r="M72" s="72"/>
      <c r="N72" s="72"/>
      <c r="O72" s="72"/>
    </row>
    <row r="73" spans="1:15" s="116" customFormat="1" ht="18.75" customHeight="1" x14ac:dyDescent="0.2">
      <c r="A73" s="258" t="s">
        <v>216</v>
      </c>
      <c r="B73" s="155" t="s">
        <v>151</v>
      </c>
      <c r="C73" s="166" t="s">
        <v>108</v>
      </c>
      <c r="D73" s="153">
        <v>905.15</v>
      </c>
      <c r="E73" s="291"/>
      <c r="F73" s="183"/>
      <c r="G73" s="289"/>
      <c r="H73" s="87"/>
      <c r="I73" s="289"/>
      <c r="J73" s="87"/>
      <c r="K73" s="289"/>
      <c r="L73" s="72"/>
      <c r="M73" s="72"/>
      <c r="N73" s="72"/>
      <c r="O73" s="72"/>
    </row>
    <row r="74" spans="1:15" s="116" customFormat="1" ht="19.5" customHeight="1" x14ac:dyDescent="0.2">
      <c r="A74" s="258" t="s">
        <v>217</v>
      </c>
      <c r="B74" s="155" t="s">
        <v>152</v>
      </c>
      <c r="C74" s="166" t="s">
        <v>108</v>
      </c>
      <c r="D74" s="153">
        <v>905.15000000000009</v>
      </c>
      <c r="E74" s="292"/>
      <c r="F74" s="183"/>
      <c r="G74" s="289"/>
      <c r="H74" s="87"/>
      <c r="I74" s="289"/>
      <c r="J74" s="87"/>
      <c r="K74" s="289"/>
      <c r="L74" s="72"/>
      <c r="M74" s="72"/>
      <c r="N74" s="72"/>
      <c r="O74" s="72"/>
    </row>
    <row r="75" spans="1:15" s="116" customFormat="1" ht="76.5" x14ac:dyDescent="0.2">
      <c r="A75" s="258" t="s">
        <v>218</v>
      </c>
      <c r="B75" s="155" t="s">
        <v>670</v>
      </c>
      <c r="C75" s="166" t="s">
        <v>147</v>
      </c>
      <c r="D75" s="163">
        <v>47</v>
      </c>
      <c r="E75" s="292"/>
      <c r="F75" s="183"/>
      <c r="G75" s="289"/>
      <c r="H75" s="72"/>
      <c r="I75" s="289"/>
      <c r="J75" s="87"/>
      <c r="K75" s="289"/>
      <c r="L75" s="72"/>
      <c r="M75" s="72"/>
      <c r="N75" s="72"/>
      <c r="O75" s="72"/>
    </row>
    <row r="76" spans="1:15" s="116" customFormat="1" ht="58.5" customHeight="1" x14ac:dyDescent="0.2">
      <c r="A76" s="258" t="s">
        <v>241</v>
      </c>
      <c r="B76" s="155" t="s">
        <v>153</v>
      </c>
      <c r="C76" s="166" t="s">
        <v>147</v>
      </c>
      <c r="D76" s="163">
        <v>23</v>
      </c>
      <c r="E76" s="292"/>
      <c r="F76" s="183"/>
      <c r="G76" s="289"/>
      <c r="H76" s="72"/>
      <c r="I76" s="289"/>
      <c r="J76" s="87"/>
      <c r="K76" s="289"/>
      <c r="L76" s="72"/>
      <c r="M76" s="72"/>
      <c r="N76" s="72"/>
      <c r="O76" s="72"/>
    </row>
    <row r="77" spans="1:15" s="126" customFormat="1" ht="33" customHeight="1" x14ac:dyDescent="0.2">
      <c r="A77" s="258" t="s">
        <v>242</v>
      </c>
      <c r="B77" s="155" t="s">
        <v>440</v>
      </c>
      <c r="C77" s="166" t="s">
        <v>155</v>
      </c>
      <c r="D77" s="210">
        <v>1</v>
      </c>
      <c r="E77" s="290"/>
      <c r="F77" s="183"/>
      <c r="G77" s="183"/>
      <c r="H77" s="293"/>
      <c r="I77" s="183"/>
      <c r="J77" s="183"/>
      <c r="K77" s="289"/>
      <c r="L77" s="72"/>
      <c r="M77" s="72"/>
      <c r="N77" s="72"/>
      <c r="O77" s="72"/>
    </row>
    <row r="78" spans="1:15" s="126" customFormat="1" ht="19.5" customHeight="1" x14ac:dyDescent="0.2">
      <c r="A78" s="258" t="s">
        <v>243</v>
      </c>
      <c r="B78" s="148" t="s">
        <v>465</v>
      </c>
      <c r="C78" s="152" t="s">
        <v>147</v>
      </c>
      <c r="D78" s="210">
        <v>1</v>
      </c>
      <c r="E78" s="292"/>
      <c r="F78" s="183"/>
      <c r="G78" s="289"/>
      <c r="H78" s="87"/>
      <c r="I78" s="289"/>
      <c r="J78" s="87"/>
      <c r="K78" s="289"/>
      <c r="L78" s="72"/>
      <c r="M78" s="72"/>
      <c r="N78" s="72"/>
      <c r="O78" s="72"/>
    </row>
    <row r="79" spans="1:15" s="126" customFormat="1" ht="45" customHeight="1" x14ac:dyDescent="0.2">
      <c r="A79" s="258" t="s">
        <v>244</v>
      </c>
      <c r="B79" s="155" t="s">
        <v>154</v>
      </c>
      <c r="C79" s="166" t="s">
        <v>155</v>
      </c>
      <c r="D79" s="163">
        <v>11</v>
      </c>
      <c r="E79" s="291"/>
      <c r="F79" s="183"/>
      <c r="G79" s="289"/>
      <c r="H79" s="87"/>
      <c r="I79" s="289"/>
      <c r="J79" s="87"/>
      <c r="K79" s="289"/>
      <c r="L79" s="72"/>
      <c r="M79" s="72"/>
      <c r="N79" s="72"/>
      <c r="O79" s="72"/>
    </row>
    <row r="80" spans="1:15" s="71" customFormat="1" x14ac:dyDescent="0.2">
      <c r="A80" s="64"/>
      <c r="B80" s="65"/>
      <c r="C80" s="66"/>
      <c r="D80" s="67"/>
      <c r="E80" s="68"/>
      <c r="F80" s="69"/>
      <c r="G80" s="70"/>
      <c r="H80" s="69"/>
      <c r="I80" s="70"/>
      <c r="J80" s="69"/>
      <c r="K80" s="70"/>
      <c r="L80" s="69"/>
      <c r="M80" s="70"/>
      <c r="N80" s="69"/>
      <c r="O80" s="69"/>
    </row>
    <row r="81" spans="1:15" s="42" customFormat="1" x14ac:dyDescent="0.2">
      <c r="A81" s="43"/>
      <c r="B81" s="23" t="s">
        <v>0</v>
      </c>
      <c r="C81" s="44"/>
      <c r="D81" s="43"/>
      <c r="E81" s="45"/>
      <c r="F81" s="46"/>
      <c r="G81" s="48"/>
      <c r="H81" s="47"/>
      <c r="I81" s="48"/>
      <c r="J81" s="47"/>
      <c r="K81" s="48"/>
      <c r="L81" s="47"/>
      <c r="M81" s="48"/>
      <c r="N81" s="47"/>
      <c r="O81" s="73"/>
    </row>
    <row r="82" spans="1:15" x14ac:dyDescent="0.2">
      <c r="J82" s="15" t="s">
        <v>723</v>
      </c>
      <c r="K82" s="14"/>
      <c r="L82" s="14"/>
      <c r="M82" s="14"/>
      <c r="N82" s="14"/>
      <c r="O82" s="49"/>
    </row>
    <row r="83" spans="1:15" x14ac:dyDescent="0.2">
      <c r="J83" s="15" t="s">
        <v>19</v>
      </c>
      <c r="K83" s="50"/>
      <c r="L83" s="50"/>
      <c r="M83" s="50"/>
      <c r="N83" s="50"/>
      <c r="O83" s="51"/>
    </row>
    <row r="84" spans="1:15" x14ac:dyDescent="0.2">
      <c r="J84" s="15"/>
      <c r="K84" s="74"/>
      <c r="L84" s="74"/>
      <c r="M84" s="74"/>
      <c r="N84" s="74"/>
      <c r="O84" s="75"/>
    </row>
    <row r="85" spans="1:15" x14ac:dyDescent="0.2">
      <c r="B85" s="52" t="s">
        <v>24</v>
      </c>
      <c r="E85" s="53"/>
    </row>
    <row r="86" spans="1:15" x14ac:dyDescent="0.2">
      <c r="E86" s="53" t="s">
        <v>724</v>
      </c>
    </row>
    <row r="87" spans="1:15" x14ac:dyDescent="0.2">
      <c r="B87" s="52" t="s">
        <v>25</v>
      </c>
      <c r="E87" s="53"/>
    </row>
    <row r="88" spans="1:15" x14ac:dyDescent="0.2">
      <c r="E8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1-25&amp;"Arial,Bold"&amp;USADZĪVES KANALIZĀCIJA K1 PUŠKINA IELĀ.</oddHeader>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58"/>
  <sheetViews>
    <sheetView topLeftCell="A21" workbookViewId="0">
      <selection activeCell="E54" sqref="E54"/>
    </sheetView>
  </sheetViews>
  <sheetFormatPr defaultColWidth="9.140625" defaultRowHeight="12.75" x14ac:dyDescent="0.2"/>
  <cols>
    <col min="1" max="1" width="4.140625" style="3" customWidth="1"/>
    <col min="2" max="2" width="10" style="3" customWidth="1"/>
    <col min="3" max="3" width="28.5703125" style="1" customWidth="1"/>
    <col min="4" max="4" width="17.7109375" style="2" customWidth="1"/>
    <col min="5" max="5" width="17.7109375" style="3" customWidth="1"/>
    <col min="6" max="6" width="17.7109375" style="4" customWidth="1"/>
    <col min="7" max="8" width="17.7109375" style="5" customWidth="1"/>
    <col min="9" max="9" width="9.140625" style="6"/>
    <col min="10" max="10" width="13.7109375" style="6" customWidth="1"/>
    <col min="11" max="16384" width="9.140625" style="6"/>
  </cols>
  <sheetData>
    <row r="1" spans="1:10" ht="14.25" x14ac:dyDescent="0.2">
      <c r="A1" s="10" t="s">
        <v>1</v>
      </c>
      <c r="B1" s="10"/>
      <c r="D1" s="90" t="s">
        <v>646</v>
      </c>
    </row>
    <row r="2" spans="1:10" ht="15" x14ac:dyDescent="0.2">
      <c r="A2" s="10" t="s">
        <v>2</v>
      </c>
      <c r="B2" s="10"/>
      <c r="D2" s="78" t="s">
        <v>48</v>
      </c>
    </row>
    <row r="3" spans="1:10" ht="15" x14ac:dyDescent="0.2">
      <c r="A3" s="10" t="s">
        <v>3</v>
      </c>
      <c r="B3" s="10"/>
      <c r="D3" s="78" t="s">
        <v>49</v>
      </c>
    </row>
    <row r="4" spans="1:10" ht="14.25" x14ac:dyDescent="0.2">
      <c r="A4" s="10" t="s">
        <v>4</v>
      </c>
      <c r="B4" s="10"/>
      <c r="D4" s="79" t="s">
        <v>50</v>
      </c>
      <c r="G4" s="76"/>
    </row>
    <row r="5" spans="1:10" ht="14.25" x14ac:dyDescent="0.2">
      <c r="A5" s="10" t="s">
        <v>30</v>
      </c>
      <c r="B5" s="10"/>
      <c r="D5" s="91">
        <f>D52</f>
        <v>0</v>
      </c>
    </row>
    <row r="6" spans="1:10" ht="14.25" x14ac:dyDescent="0.2">
      <c r="A6" s="10" t="s">
        <v>13</v>
      </c>
      <c r="B6" s="10"/>
      <c r="D6" s="91">
        <f>H48</f>
        <v>0</v>
      </c>
    </row>
    <row r="7" spans="1:10" ht="14.25" x14ac:dyDescent="0.2">
      <c r="A7" s="10" t="s">
        <v>51</v>
      </c>
      <c r="B7" s="10"/>
    </row>
    <row r="9" spans="1:10" ht="20.25" customHeight="1" x14ac:dyDescent="0.2">
      <c r="A9" s="704" t="s">
        <v>5</v>
      </c>
      <c r="B9" s="710" t="s">
        <v>14</v>
      </c>
      <c r="C9" s="708" t="s">
        <v>15</v>
      </c>
      <c r="D9" s="706" t="s">
        <v>31</v>
      </c>
      <c r="E9" s="714" t="s">
        <v>16</v>
      </c>
      <c r="F9" s="714"/>
      <c r="G9" s="714"/>
      <c r="H9" s="712" t="s">
        <v>11</v>
      </c>
      <c r="I9" s="9"/>
    </row>
    <row r="10" spans="1:10" ht="73.5" customHeight="1" x14ac:dyDescent="0.2">
      <c r="A10" s="705"/>
      <c r="B10" s="711"/>
      <c r="C10" s="709"/>
      <c r="D10" s="707"/>
      <c r="E10" s="109" t="s">
        <v>32</v>
      </c>
      <c r="F10" s="109" t="s">
        <v>33</v>
      </c>
      <c r="G10" s="109" t="s">
        <v>34</v>
      </c>
      <c r="H10" s="713"/>
    </row>
    <row r="11" spans="1:10" ht="10.5" customHeight="1" x14ac:dyDescent="0.2">
      <c r="A11" s="27"/>
      <c r="B11" s="26"/>
      <c r="C11" s="93"/>
      <c r="D11" s="29"/>
      <c r="E11" s="24"/>
      <c r="F11" s="30"/>
      <c r="G11" s="32"/>
      <c r="H11" s="34"/>
    </row>
    <row r="12" spans="1:10" s="126" customFormat="1" ht="51" x14ac:dyDescent="0.2">
      <c r="A12" s="118">
        <v>1</v>
      </c>
      <c r="B12" s="119" t="s">
        <v>42</v>
      </c>
      <c r="C12" s="120" t="s">
        <v>52</v>
      </c>
      <c r="D12" s="121">
        <f>'1Mednieku'!O115</f>
        <v>0</v>
      </c>
      <c r="E12" s="122">
        <f>'1Mednieku'!L115</f>
        <v>0</v>
      </c>
      <c r="F12" s="123">
        <f>'1Mednieku'!M115</f>
        <v>0</v>
      </c>
      <c r="G12" s="122">
        <f>'1Mednieku'!N115</f>
        <v>0</v>
      </c>
      <c r="H12" s="124">
        <f>'1Mednieku'!K115</f>
        <v>0</v>
      </c>
      <c r="I12" s="125"/>
      <c r="J12" s="125"/>
    </row>
    <row r="13" spans="1:10" s="126" customFormat="1" ht="25.5" x14ac:dyDescent="0.2">
      <c r="A13" s="118">
        <v>2</v>
      </c>
      <c r="B13" s="119" t="s">
        <v>43</v>
      </c>
      <c r="C13" s="120" t="s">
        <v>53</v>
      </c>
      <c r="D13" s="121">
        <f>'2Zaķu'!O73</f>
        <v>0</v>
      </c>
      <c r="E13" s="122">
        <f>'2Zaķu'!L73</f>
        <v>0</v>
      </c>
      <c r="F13" s="123">
        <f>'2Zaķu'!M73</f>
        <v>0</v>
      </c>
      <c r="G13" s="122">
        <f>'2Zaķu'!N73</f>
        <v>0</v>
      </c>
      <c r="H13" s="124">
        <f>'2Zaķu'!K73</f>
        <v>0</v>
      </c>
      <c r="I13" s="125"/>
      <c r="J13" s="125"/>
    </row>
    <row r="14" spans="1:10" s="126" customFormat="1" ht="51" x14ac:dyDescent="0.2">
      <c r="A14" s="118">
        <v>3</v>
      </c>
      <c r="B14" s="119" t="s">
        <v>44</v>
      </c>
      <c r="C14" s="120" t="s">
        <v>54</v>
      </c>
      <c r="D14" s="121">
        <f>'3Pumpura'!O137</f>
        <v>0</v>
      </c>
      <c r="E14" s="122">
        <f>'3Pumpura'!L137</f>
        <v>0</v>
      </c>
      <c r="F14" s="123">
        <f>'3Pumpura'!M137</f>
        <v>0</v>
      </c>
      <c r="G14" s="122">
        <f>'3Pumpura'!N137</f>
        <v>0</v>
      </c>
      <c r="H14" s="124">
        <f>'3Pumpura'!K137</f>
        <v>0</v>
      </c>
      <c r="I14" s="125"/>
      <c r="J14" s="125"/>
    </row>
    <row r="15" spans="1:10" s="126" customFormat="1" ht="25.5" x14ac:dyDescent="0.2">
      <c r="A15" s="118">
        <v>4</v>
      </c>
      <c r="B15" s="119" t="s">
        <v>45</v>
      </c>
      <c r="C15" s="120" t="s">
        <v>55</v>
      </c>
      <c r="D15" s="121">
        <f>'4Ozolu'!O90</f>
        <v>0</v>
      </c>
      <c r="E15" s="122">
        <f>'4Ozolu'!L90</f>
        <v>0</v>
      </c>
      <c r="F15" s="123">
        <f>'4Ozolu'!M90</f>
        <v>0</v>
      </c>
      <c r="G15" s="122">
        <f>'4Ozolu'!N90</f>
        <v>0</v>
      </c>
      <c r="H15" s="124">
        <f>'4Ozolu'!K90</f>
        <v>0</v>
      </c>
      <c r="I15" s="125"/>
      <c r="J15" s="125"/>
    </row>
    <row r="16" spans="1:10" s="126" customFormat="1" ht="25.5" x14ac:dyDescent="0.2">
      <c r="A16" s="118">
        <v>5</v>
      </c>
      <c r="B16" s="119" t="s">
        <v>46</v>
      </c>
      <c r="C16" s="120" t="s">
        <v>56</v>
      </c>
      <c r="D16" s="121">
        <f>'5Lakstīgalu'!O67</f>
        <v>0</v>
      </c>
      <c r="E16" s="122">
        <f>'5Lakstīgalu'!L67</f>
        <v>0</v>
      </c>
      <c r="F16" s="123">
        <f>'5Lakstīgalu'!M67</f>
        <v>0</v>
      </c>
      <c r="G16" s="122">
        <f>'5Lakstīgalu'!N67</f>
        <v>0</v>
      </c>
      <c r="H16" s="124">
        <f>'5Lakstīgalu'!K67</f>
        <v>0</v>
      </c>
      <c r="I16" s="125"/>
      <c r="J16" s="125"/>
    </row>
    <row r="17" spans="1:10" s="126" customFormat="1" ht="25.5" x14ac:dyDescent="0.2">
      <c r="A17" s="118">
        <v>6</v>
      </c>
      <c r="B17" s="119" t="s">
        <v>47</v>
      </c>
      <c r="C17" s="120" t="s">
        <v>57</v>
      </c>
      <c r="D17" s="127">
        <f>'6Liepziedu'!O51</f>
        <v>0</v>
      </c>
      <c r="E17" s="128">
        <f>'6Liepziedu'!L51</f>
        <v>0</v>
      </c>
      <c r="F17" s="129">
        <f>'6Liepziedu'!M51</f>
        <v>0</v>
      </c>
      <c r="G17" s="128">
        <f>'6Liepziedu'!N51</f>
        <v>0</v>
      </c>
      <c r="H17" s="130">
        <f>'6Liepziedu'!K51</f>
        <v>0</v>
      </c>
      <c r="I17" s="125"/>
      <c r="J17" s="125"/>
    </row>
    <row r="18" spans="1:10" s="126" customFormat="1" ht="25.5" x14ac:dyDescent="0.2">
      <c r="A18" s="118">
        <v>7</v>
      </c>
      <c r="B18" s="119" t="s">
        <v>60</v>
      </c>
      <c r="C18" s="120" t="s">
        <v>58</v>
      </c>
      <c r="D18" s="127">
        <f>'7Zaļā'!O73</f>
        <v>0</v>
      </c>
      <c r="E18" s="128">
        <f>'7Zaļā'!L73</f>
        <v>0</v>
      </c>
      <c r="F18" s="129">
        <f>'7Zaļā'!M73</f>
        <v>0</v>
      </c>
      <c r="G18" s="128">
        <f>'7Zaļā'!N73</f>
        <v>0</v>
      </c>
      <c r="H18" s="130">
        <f>'7Zaļā'!K73</f>
        <v>0</v>
      </c>
      <c r="I18" s="125"/>
      <c r="J18" s="125"/>
    </row>
    <row r="19" spans="1:10" s="126" customFormat="1" ht="25.5" x14ac:dyDescent="0.2">
      <c r="A19" s="118">
        <v>8</v>
      </c>
      <c r="B19" s="119" t="s">
        <v>61</v>
      </c>
      <c r="C19" s="120" t="s">
        <v>59</v>
      </c>
      <c r="D19" s="127">
        <f>'8Līču'!O71</f>
        <v>0</v>
      </c>
      <c r="E19" s="128">
        <f>'8Līču'!L71</f>
        <v>0</v>
      </c>
      <c r="F19" s="129">
        <f>'8Līču'!M71</f>
        <v>0</v>
      </c>
      <c r="G19" s="128">
        <f>'8Līču'!N71</f>
        <v>0</v>
      </c>
      <c r="H19" s="130">
        <f>'8Līču'!K71</f>
        <v>0</v>
      </c>
      <c r="I19" s="125"/>
      <c r="J19" s="125"/>
    </row>
    <row r="20" spans="1:10" s="126" customFormat="1" ht="38.25" x14ac:dyDescent="0.2">
      <c r="A20" s="118">
        <v>9</v>
      </c>
      <c r="B20" s="119" t="s">
        <v>62</v>
      </c>
      <c r="C20" s="120" t="s">
        <v>84</v>
      </c>
      <c r="D20" s="127">
        <f>'9Zvaigžņu'!O99</f>
        <v>0</v>
      </c>
      <c r="E20" s="128">
        <f>'9Zvaigžņu'!L99</f>
        <v>0</v>
      </c>
      <c r="F20" s="129">
        <f>'9Zvaigžņu'!M99</f>
        <v>0</v>
      </c>
      <c r="G20" s="128">
        <f>'9Zvaigžņu'!N99</f>
        <v>0</v>
      </c>
      <c r="H20" s="130">
        <f>'9Zvaigžņu'!K99</f>
        <v>0</v>
      </c>
      <c r="I20" s="125"/>
      <c r="J20" s="125"/>
    </row>
    <row r="21" spans="1:10" s="126" customFormat="1" ht="51" x14ac:dyDescent="0.2">
      <c r="A21" s="118">
        <v>10</v>
      </c>
      <c r="B21" s="119" t="s">
        <v>63</v>
      </c>
      <c r="C21" s="120" t="s">
        <v>85</v>
      </c>
      <c r="D21" s="127">
        <f>'10Kastaņu'!O98</f>
        <v>0</v>
      </c>
      <c r="E21" s="128">
        <f>'10Kastaņu'!L98</f>
        <v>0</v>
      </c>
      <c r="F21" s="129">
        <f>'10Kastaņu'!M98</f>
        <v>0</v>
      </c>
      <c r="G21" s="128">
        <f>'10Kastaņu'!N98</f>
        <v>0</v>
      </c>
      <c r="H21" s="130">
        <f>'10Kastaņu'!K98</f>
        <v>0</v>
      </c>
      <c r="I21" s="125"/>
      <c r="J21" s="125"/>
    </row>
    <row r="22" spans="1:10" s="126" customFormat="1" ht="25.5" x14ac:dyDescent="0.2">
      <c r="A22" s="118">
        <v>11</v>
      </c>
      <c r="B22" s="119" t="s">
        <v>64</v>
      </c>
      <c r="C22" s="120" t="s">
        <v>86</v>
      </c>
      <c r="D22" s="127">
        <f>'11Smilšu'!O71</f>
        <v>0</v>
      </c>
      <c r="E22" s="128">
        <f>'11Smilšu'!L71</f>
        <v>0</v>
      </c>
      <c r="F22" s="129">
        <f>'11Smilšu'!M71</f>
        <v>0</v>
      </c>
      <c r="G22" s="128">
        <f>'11Smilšu'!N71</f>
        <v>0</v>
      </c>
      <c r="H22" s="130">
        <f>'11Smilšu'!K71</f>
        <v>0</v>
      </c>
      <c r="I22" s="125"/>
      <c r="J22" s="125"/>
    </row>
    <row r="23" spans="1:10" s="126" customFormat="1" ht="25.5" x14ac:dyDescent="0.2">
      <c r="A23" s="118">
        <v>12</v>
      </c>
      <c r="B23" s="119" t="s">
        <v>65</v>
      </c>
      <c r="C23" s="120" t="s">
        <v>87</v>
      </c>
      <c r="D23" s="127">
        <f>'12Akmeņu'!O49</f>
        <v>0</v>
      </c>
      <c r="E23" s="128">
        <f>'12Akmeņu'!L49</f>
        <v>0</v>
      </c>
      <c r="F23" s="129">
        <f>'12Akmeņu'!M49</f>
        <v>0</v>
      </c>
      <c r="G23" s="128">
        <f>'12Akmeņu'!N49</f>
        <v>0</v>
      </c>
      <c r="H23" s="130">
        <f>'12Akmeņu'!K49</f>
        <v>0</v>
      </c>
      <c r="I23" s="125"/>
      <c r="J23" s="125"/>
    </row>
    <row r="24" spans="1:10" s="126" customFormat="1" ht="25.5" x14ac:dyDescent="0.2">
      <c r="A24" s="118">
        <v>13</v>
      </c>
      <c r="B24" s="119" t="s">
        <v>66</v>
      </c>
      <c r="C24" s="120" t="s">
        <v>88</v>
      </c>
      <c r="D24" s="127">
        <f>'13Lauku'!O98</f>
        <v>0</v>
      </c>
      <c r="E24" s="128">
        <f>'13Lauku'!L98</f>
        <v>0</v>
      </c>
      <c r="F24" s="129">
        <f>'13Lauku'!M98</f>
        <v>0</v>
      </c>
      <c r="G24" s="128">
        <f>'13Lauku'!N98</f>
        <v>0</v>
      </c>
      <c r="H24" s="130">
        <f>'13Lauku'!K98</f>
        <v>0</v>
      </c>
      <c r="I24" s="125"/>
      <c r="J24" s="125"/>
    </row>
    <row r="25" spans="1:10" s="126" customFormat="1" ht="25.5" x14ac:dyDescent="0.2">
      <c r="A25" s="118">
        <v>14</v>
      </c>
      <c r="B25" s="119" t="s">
        <v>67</v>
      </c>
      <c r="C25" s="120" t="s">
        <v>89</v>
      </c>
      <c r="D25" s="127">
        <f>'14Rembates'!O96</f>
        <v>0</v>
      </c>
      <c r="E25" s="128">
        <f>'14Rembates'!L96</f>
        <v>0</v>
      </c>
      <c r="F25" s="129">
        <f>'14Rembates'!M96</f>
        <v>0</v>
      </c>
      <c r="G25" s="128">
        <f>'14Rembates'!N96</f>
        <v>0</v>
      </c>
      <c r="H25" s="130">
        <f>'14Rembates'!K96</f>
        <v>0</v>
      </c>
      <c r="I25" s="125"/>
      <c r="J25" s="125"/>
    </row>
    <row r="26" spans="1:10" s="126" customFormat="1" ht="25.5" x14ac:dyDescent="0.2">
      <c r="A26" s="118">
        <v>15</v>
      </c>
      <c r="B26" s="119" t="s">
        <v>68</v>
      </c>
      <c r="C26" s="120" t="s">
        <v>90</v>
      </c>
      <c r="D26" s="127">
        <f>'15Putnu'!O81</f>
        <v>0</v>
      </c>
      <c r="E26" s="128">
        <f>'15Putnu'!L81</f>
        <v>0</v>
      </c>
      <c r="F26" s="129">
        <f>'15Putnu'!M81</f>
        <v>0</v>
      </c>
      <c r="G26" s="128">
        <f>'15Putnu'!N81</f>
        <v>0</v>
      </c>
      <c r="H26" s="130">
        <f>'15Putnu'!K81</f>
        <v>0</v>
      </c>
      <c r="I26" s="125"/>
      <c r="J26" s="125"/>
    </row>
    <row r="27" spans="1:10" s="126" customFormat="1" ht="51" x14ac:dyDescent="0.2">
      <c r="A27" s="118">
        <v>16</v>
      </c>
      <c r="B27" s="119" t="s">
        <v>69</v>
      </c>
      <c r="C27" s="120" t="s">
        <v>91</v>
      </c>
      <c r="D27" s="127">
        <f>'16Meža'!O133</f>
        <v>0</v>
      </c>
      <c r="E27" s="128">
        <f>'16Meža'!L133</f>
        <v>0</v>
      </c>
      <c r="F27" s="129">
        <f>'16Meža'!M133</f>
        <v>0</v>
      </c>
      <c r="G27" s="128">
        <f>'16Meža'!N133</f>
        <v>0</v>
      </c>
      <c r="H27" s="130">
        <f>'16Meža'!K133</f>
        <v>0</v>
      </c>
      <c r="I27" s="125"/>
      <c r="J27" s="125"/>
    </row>
    <row r="28" spans="1:10" s="126" customFormat="1" ht="25.5" x14ac:dyDescent="0.2">
      <c r="A28" s="118">
        <v>17</v>
      </c>
      <c r="B28" s="119" t="s">
        <v>70</v>
      </c>
      <c r="C28" s="120" t="s">
        <v>92</v>
      </c>
      <c r="D28" s="127">
        <f>'17Pļavu'!O58</f>
        <v>0</v>
      </c>
      <c r="E28" s="128">
        <f>'17Pļavu'!L58</f>
        <v>0</v>
      </c>
      <c r="F28" s="129">
        <f>'17Pļavu'!M58</f>
        <v>0</v>
      </c>
      <c r="G28" s="128">
        <f>'17Pļavu'!N58</f>
        <v>0</v>
      </c>
      <c r="H28" s="130">
        <f>'17Pļavu'!K58</f>
        <v>0</v>
      </c>
      <c r="I28" s="125"/>
      <c r="J28" s="125"/>
    </row>
    <row r="29" spans="1:10" s="126" customFormat="1" ht="25.5" x14ac:dyDescent="0.2">
      <c r="A29" s="118">
        <v>18</v>
      </c>
      <c r="B29" s="119" t="s">
        <v>71</v>
      </c>
      <c r="C29" s="120" t="s">
        <v>93</v>
      </c>
      <c r="D29" s="127">
        <f>'18Priežu'!O62</f>
        <v>0</v>
      </c>
      <c r="E29" s="128">
        <f>'18Priežu'!L62</f>
        <v>0</v>
      </c>
      <c r="F29" s="129">
        <f>'18Priežu'!M62</f>
        <v>0</v>
      </c>
      <c r="G29" s="128">
        <f>'18Priežu'!N62</f>
        <v>0</v>
      </c>
      <c r="H29" s="130">
        <f>'18Priežu'!K62</f>
        <v>0</v>
      </c>
      <c r="I29" s="125"/>
      <c r="J29" s="125"/>
    </row>
    <row r="30" spans="1:10" s="126" customFormat="1" ht="25.5" x14ac:dyDescent="0.2">
      <c r="A30" s="118">
        <v>19</v>
      </c>
      <c r="B30" s="119" t="s">
        <v>72</v>
      </c>
      <c r="C30" s="120" t="s">
        <v>94</v>
      </c>
      <c r="D30" s="127">
        <f>'19Egļu'!O55</f>
        <v>0</v>
      </c>
      <c r="E30" s="128">
        <f>'19Egļu'!L55</f>
        <v>0</v>
      </c>
      <c r="F30" s="129">
        <f>'19Egļu'!M55</f>
        <v>0</v>
      </c>
      <c r="G30" s="128">
        <f>'19Egļu'!N55</f>
        <v>0</v>
      </c>
      <c r="H30" s="130">
        <f>'19Egļu'!K55</f>
        <v>0</v>
      </c>
      <c r="I30" s="125"/>
      <c r="J30" s="125"/>
    </row>
    <row r="31" spans="1:10" s="126" customFormat="1" ht="25.5" x14ac:dyDescent="0.2">
      <c r="A31" s="118">
        <v>20</v>
      </c>
      <c r="B31" s="119" t="s">
        <v>73</v>
      </c>
      <c r="C31" s="120" t="s">
        <v>95</v>
      </c>
      <c r="D31" s="127">
        <f>'20Miera'!O78</f>
        <v>0</v>
      </c>
      <c r="E31" s="128">
        <f>'20Miera'!L78</f>
        <v>0</v>
      </c>
      <c r="F31" s="129">
        <f>'20Miera'!M78</f>
        <v>0</v>
      </c>
      <c r="G31" s="128">
        <f>'20Miera'!N78</f>
        <v>0</v>
      </c>
      <c r="H31" s="130">
        <f>'20Miera'!K78</f>
        <v>0</v>
      </c>
      <c r="I31" s="125"/>
      <c r="J31" s="125"/>
    </row>
    <row r="32" spans="1:10" s="126" customFormat="1" ht="25.5" x14ac:dyDescent="0.2">
      <c r="A32" s="118">
        <v>21</v>
      </c>
      <c r="B32" s="119" t="s">
        <v>74</v>
      </c>
      <c r="C32" s="120" t="s">
        <v>96</v>
      </c>
      <c r="D32" s="127">
        <f>'21Ķiršu'!O73</f>
        <v>0</v>
      </c>
      <c r="E32" s="128">
        <f>'21Ķiršu'!L73</f>
        <v>0</v>
      </c>
      <c r="F32" s="129">
        <f>'21Ķiršu'!M73</f>
        <v>0</v>
      </c>
      <c r="G32" s="128">
        <f>'21Ķiršu'!N73</f>
        <v>0</v>
      </c>
      <c r="H32" s="130">
        <f>'21Ķiršu'!K73</f>
        <v>0</v>
      </c>
      <c r="I32" s="125"/>
      <c r="J32" s="125"/>
    </row>
    <row r="33" spans="1:10" s="126" customFormat="1" ht="25.5" x14ac:dyDescent="0.2">
      <c r="A33" s="118">
        <v>22</v>
      </c>
      <c r="B33" s="119" t="s">
        <v>75</v>
      </c>
      <c r="C33" s="120" t="s">
        <v>97</v>
      </c>
      <c r="D33" s="127">
        <f>'22Ziedu'!O52</f>
        <v>0</v>
      </c>
      <c r="E33" s="128">
        <f>'22Ziedu'!L52</f>
        <v>0</v>
      </c>
      <c r="F33" s="129">
        <f>'22Ziedu'!M52</f>
        <v>0</v>
      </c>
      <c r="G33" s="128">
        <f>'22Ziedu'!N52</f>
        <v>0</v>
      </c>
      <c r="H33" s="130">
        <f>'22Ziedu'!K52</f>
        <v>0</v>
      </c>
      <c r="I33" s="125"/>
      <c r="J33" s="125"/>
    </row>
    <row r="34" spans="1:10" s="126" customFormat="1" ht="25.5" x14ac:dyDescent="0.2">
      <c r="A34" s="118">
        <v>23</v>
      </c>
      <c r="B34" s="119" t="s">
        <v>76</v>
      </c>
      <c r="C34" s="120" t="s">
        <v>98</v>
      </c>
      <c r="D34" s="127">
        <f>'23Nākotnes'!O82</f>
        <v>0</v>
      </c>
      <c r="E34" s="128">
        <f>'23Nākotnes'!L82</f>
        <v>0</v>
      </c>
      <c r="F34" s="129">
        <f>'23Nākotnes'!M82</f>
        <v>0</v>
      </c>
      <c r="G34" s="128">
        <f>'23Nākotnes'!N82</f>
        <v>0</v>
      </c>
      <c r="H34" s="130">
        <f>'23Nākotnes'!K82</f>
        <v>0</v>
      </c>
      <c r="I34" s="125"/>
      <c r="J34" s="125"/>
    </row>
    <row r="35" spans="1:10" s="126" customFormat="1" ht="25.5" x14ac:dyDescent="0.2">
      <c r="A35" s="118">
        <v>24</v>
      </c>
      <c r="B35" s="119" t="s">
        <v>77</v>
      </c>
      <c r="C35" s="120" t="s">
        <v>99</v>
      </c>
      <c r="D35" s="127">
        <f>'24Vidus'!O61</f>
        <v>0</v>
      </c>
      <c r="E35" s="128">
        <f>'24Vidus'!L61</f>
        <v>0</v>
      </c>
      <c r="F35" s="129">
        <f>'24Vidus'!M61</f>
        <v>0</v>
      </c>
      <c r="G35" s="128">
        <f>'24Vidus'!N61</f>
        <v>0</v>
      </c>
      <c r="H35" s="130">
        <f>'24Vidus'!K61</f>
        <v>0</v>
      </c>
      <c r="I35" s="125"/>
      <c r="J35" s="125"/>
    </row>
    <row r="36" spans="1:10" s="126" customFormat="1" ht="25.5" x14ac:dyDescent="0.2">
      <c r="A36" s="118">
        <v>25</v>
      </c>
      <c r="B36" s="119" t="s">
        <v>78</v>
      </c>
      <c r="C36" s="120" t="s">
        <v>100</v>
      </c>
      <c r="D36" s="127">
        <f>'25Puškina'!O83</f>
        <v>0</v>
      </c>
      <c r="E36" s="128">
        <f>'25Puškina'!L83</f>
        <v>0</v>
      </c>
      <c r="F36" s="129">
        <f>'25Puškina'!M83</f>
        <v>0</v>
      </c>
      <c r="G36" s="128">
        <f>'25Puškina'!N83</f>
        <v>0</v>
      </c>
      <c r="H36" s="130">
        <f>'25Puškina'!K83</f>
        <v>0</v>
      </c>
      <c r="I36" s="125"/>
      <c r="J36" s="125"/>
    </row>
    <row r="37" spans="1:10" s="126" customFormat="1" ht="51" x14ac:dyDescent="0.2">
      <c r="A37" s="118">
        <v>26</v>
      </c>
      <c r="B37" s="119" t="s">
        <v>79</v>
      </c>
      <c r="C37" s="120" t="s">
        <v>101</v>
      </c>
      <c r="D37" s="127">
        <f>'26Stacijas'!O120</f>
        <v>0</v>
      </c>
      <c r="E37" s="128">
        <f>'26Stacijas'!L120</f>
        <v>0</v>
      </c>
      <c r="F37" s="129">
        <f>'26Stacijas'!M120</f>
        <v>0</v>
      </c>
      <c r="G37" s="128">
        <f>'26Stacijas'!N120</f>
        <v>0</v>
      </c>
      <c r="H37" s="130">
        <f>'26Stacijas'!K120</f>
        <v>0</v>
      </c>
      <c r="I37" s="125"/>
      <c r="J37" s="125"/>
    </row>
    <row r="38" spans="1:10" s="126" customFormat="1" ht="25.5" x14ac:dyDescent="0.2">
      <c r="A38" s="118">
        <v>27</v>
      </c>
      <c r="B38" s="119" t="s">
        <v>80</v>
      </c>
      <c r="C38" s="120" t="s">
        <v>102</v>
      </c>
      <c r="D38" s="127">
        <f>'27Draudzības'!O61</f>
        <v>0</v>
      </c>
      <c r="E38" s="128">
        <f>'27Draudzības'!L61</f>
        <v>0</v>
      </c>
      <c r="F38" s="129">
        <f>'27Draudzības'!M61</f>
        <v>0</v>
      </c>
      <c r="G38" s="128">
        <f>'27Draudzības'!N61</f>
        <v>0</v>
      </c>
      <c r="H38" s="130">
        <f>'27Draudzības'!K61</f>
        <v>0</v>
      </c>
      <c r="I38" s="125"/>
      <c r="J38" s="125"/>
    </row>
    <row r="39" spans="1:10" s="126" customFormat="1" ht="38.25" x14ac:dyDescent="0.2">
      <c r="A39" s="118">
        <v>28</v>
      </c>
      <c r="B39" s="119" t="s">
        <v>81</v>
      </c>
      <c r="C39" s="120" t="s">
        <v>103</v>
      </c>
      <c r="D39" s="127">
        <f>'28Liepu'!O83</f>
        <v>0</v>
      </c>
      <c r="E39" s="128">
        <f>'28Liepu'!L83</f>
        <v>0</v>
      </c>
      <c r="F39" s="129">
        <f>'28Liepu'!M83</f>
        <v>0</v>
      </c>
      <c r="G39" s="128">
        <f>'28Liepu'!N83</f>
        <v>0</v>
      </c>
      <c r="H39" s="130">
        <f>'28Liepu'!K83</f>
        <v>0</v>
      </c>
      <c r="I39" s="125"/>
      <c r="J39" s="125"/>
    </row>
    <row r="40" spans="1:10" s="126" customFormat="1" ht="38.25" x14ac:dyDescent="0.2">
      <c r="A40" s="118">
        <v>29</v>
      </c>
      <c r="B40" s="119" t="s">
        <v>82</v>
      </c>
      <c r="C40" s="120" t="s">
        <v>104</v>
      </c>
      <c r="D40" s="127">
        <f>'29Uzvaras'!O82</f>
        <v>0</v>
      </c>
      <c r="E40" s="128">
        <f>'29Uzvaras'!L82</f>
        <v>0</v>
      </c>
      <c r="F40" s="129">
        <f>'29Uzvaras'!M82</f>
        <v>0</v>
      </c>
      <c r="G40" s="128">
        <f>'29Uzvaras'!N82</f>
        <v>0</v>
      </c>
      <c r="H40" s="130">
        <f>'29Uzvaras'!K82</f>
        <v>0</v>
      </c>
      <c r="I40" s="125"/>
      <c r="J40" s="125"/>
    </row>
    <row r="41" spans="1:10" s="126" customFormat="1" ht="51" x14ac:dyDescent="0.2">
      <c r="A41" s="118">
        <v>30</v>
      </c>
      <c r="B41" s="119" t="s">
        <v>83</v>
      </c>
      <c r="C41" s="120" t="s">
        <v>105</v>
      </c>
      <c r="D41" s="127">
        <f>'30Avotu'!O68</f>
        <v>0</v>
      </c>
      <c r="E41" s="128">
        <f>'30Avotu'!L68</f>
        <v>0</v>
      </c>
      <c r="F41" s="129">
        <f>'30Avotu'!M68</f>
        <v>0</v>
      </c>
      <c r="G41" s="128">
        <f>'30Avotu'!N68</f>
        <v>0</v>
      </c>
      <c r="H41" s="130">
        <f>'30Avotu'!K68</f>
        <v>0</v>
      </c>
      <c r="I41" s="125"/>
      <c r="J41" s="125"/>
    </row>
    <row r="42" spans="1:10" s="126" customFormat="1" ht="25.5" x14ac:dyDescent="0.2">
      <c r="A42" s="118">
        <v>31</v>
      </c>
      <c r="B42" s="119" t="s">
        <v>649</v>
      </c>
      <c r="C42" s="306" t="s">
        <v>648</v>
      </c>
      <c r="D42" s="127">
        <f>ELTMednieku!O54</f>
        <v>0</v>
      </c>
      <c r="E42" s="128">
        <f>ELTMednieku!L54</f>
        <v>0</v>
      </c>
      <c r="F42" s="129">
        <f>ELTMednieku!M54</f>
        <v>0</v>
      </c>
      <c r="G42" s="128">
        <f>ELTMednieku!N54</f>
        <v>0</v>
      </c>
      <c r="H42" s="130">
        <f>ELTMednieku!K54</f>
        <v>0</v>
      </c>
      <c r="I42" s="125"/>
      <c r="J42" s="125"/>
    </row>
    <row r="43" spans="1:10" s="126" customFormat="1" ht="25.5" x14ac:dyDescent="0.2">
      <c r="A43" s="118">
        <v>32</v>
      </c>
      <c r="B43" s="119" t="s">
        <v>650</v>
      </c>
      <c r="C43" s="306" t="s">
        <v>656</v>
      </c>
      <c r="D43" s="127">
        <f>ELTKastaņu!O53</f>
        <v>0</v>
      </c>
      <c r="E43" s="128">
        <f>ELTKastaņu!L53</f>
        <v>0</v>
      </c>
      <c r="F43" s="129">
        <f>ELTKastaņu!M53</f>
        <v>0</v>
      </c>
      <c r="G43" s="128">
        <f>ELTKastaņu!N53</f>
        <v>0</v>
      </c>
      <c r="H43" s="130">
        <f>ELTKastaņu!K53</f>
        <v>0</v>
      </c>
      <c r="I43" s="125"/>
      <c r="J43" s="125"/>
    </row>
    <row r="44" spans="1:10" s="126" customFormat="1" ht="25.5" x14ac:dyDescent="0.2">
      <c r="A44" s="118">
        <v>33</v>
      </c>
      <c r="B44" s="119" t="s">
        <v>651</v>
      </c>
      <c r="C44" s="306" t="s">
        <v>657</v>
      </c>
      <c r="D44" s="127">
        <f>'ELTLakstīgalu(Pumpura)'!O53</f>
        <v>0</v>
      </c>
      <c r="E44" s="128">
        <f>'ELTLakstīgalu(Pumpura)'!L53</f>
        <v>0</v>
      </c>
      <c r="F44" s="129">
        <f>'ELTLakstīgalu(Pumpura)'!M53</f>
        <v>0</v>
      </c>
      <c r="G44" s="128">
        <f>'ELTLakstīgalu(Pumpura)'!N53</f>
        <v>0</v>
      </c>
      <c r="H44" s="130">
        <f>'ELTLakstīgalu(Pumpura)'!K53</f>
        <v>0</v>
      </c>
      <c r="I44" s="125"/>
      <c r="J44" s="125"/>
    </row>
    <row r="45" spans="1:10" s="126" customFormat="1" ht="25.5" x14ac:dyDescent="0.2">
      <c r="A45" s="118">
        <v>34</v>
      </c>
      <c r="B45" s="119" t="s">
        <v>652</v>
      </c>
      <c r="C45" s="306" t="s">
        <v>658</v>
      </c>
      <c r="D45" s="127">
        <f>ELTMeža!O53</f>
        <v>0</v>
      </c>
      <c r="E45" s="128">
        <f>ELTMeža!L53</f>
        <v>0</v>
      </c>
      <c r="F45" s="129">
        <f>ELTMeža!M53</f>
        <v>0</v>
      </c>
      <c r="G45" s="128">
        <f>ELTMeža!N53</f>
        <v>0</v>
      </c>
      <c r="H45" s="130">
        <f>ELTMeža!K53</f>
        <v>0</v>
      </c>
      <c r="I45" s="125"/>
      <c r="J45" s="125"/>
    </row>
    <row r="46" spans="1:10" s="126" customFormat="1" ht="25.5" x14ac:dyDescent="0.2">
      <c r="A46" s="338">
        <v>35</v>
      </c>
      <c r="B46" s="339" t="s">
        <v>671</v>
      </c>
      <c r="C46" s="306" t="s">
        <v>672</v>
      </c>
      <c r="D46" s="127">
        <f>ELTStacijas!O53</f>
        <v>0</v>
      </c>
      <c r="E46" s="128">
        <f>ELTStacijas!L53</f>
        <v>0</v>
      </c>
      <c r="F46" s="129">
        <f>ELTStacijas!M53</f>
        <v>0</v>
      </c>
      <c r="G46" s="128">
        <f>ELTStacijas!N53</f>
        <v>0</v>
      </c>
      <c r="H46" s="130">
        <f>ELTStacijas!K53</f>
        <v>0</v>
      </c>
      <c r="I46" s="125"/>
      <c r="J46" s="125"/>
    </row>
    <row r="47" spans="1:10" x14ac:dyDescent="0.2">
      <c r="A47" s="19"/>
      <c r="B47" s="20"/>
      <c r="C47" s="28"/>
      <c r="D47" s="97"/>
      <c r="E47" s="98"/>
      <c r="F47" s="99"/>
      <c r="G47" s="98"/>
      <c r="H47" s="100"/>
      <c r="I47" s="96"/>
      <c r="J47" s="96"/>
    </row>
    <row r="48" spans="1:10" s="116" customFormat="1" x14ac:dyDescent="0.2">
      <c r="A48" s="110"/>
      <c r="B48" s="110"/>
      <c r="C48" s="111" t="s">
        <v>17</v>
      </c>
      <c r="D48" s="112">
        <f>SUM(D12:D47)</f>
        <v>0</v>
      </c>
      <c r="E48" s="113">
        <f>SUM(E12:E47)</f>
        <v>0</v>
      </c>
      <c r="F48" s="113">
        <f>SUM(F12:F47)</f>
        <v>0</v>
      </c>
      <c r="G48" s="113">
        <f>SUM(G12:G47)</f>
        <v>0</v>
      </c>
      <c r="H48" s="114">
        <f>SUM(H12:H47)</f>
        <v>0</v>
      </c>
      <c r="I48" s="115"/>
      <c r="J48" s="115">
        <f>E48+F48+G48</f>
        <v>0</v>
      </c>
    </row>
    <row r="49" spans="3:10" x14ac:dyDescent="0.2">
      <c r="C49" s="22" t="s">
        <v>761</v>
      </c>
      <c r="D49" s="101">
        <f>D48*5%</f>
        <v>0</v>
      </c>
      <c r="E49" s="102"/>
      <c r="F49" s="103"/>
      <c r="G49" s="103"/>
      <c r="H49" s="103"/>
      <c r="I49" s="96"/>
      <c r="J49" s="96"/>
    </row>
    <row r="50" spans="3:10" x14ac:dyDescent="0.2">
      <c r="C50" s="95" t="s">
        <v>27</v>
      </c>
      <c r="D50" s="101"/>
      <c r="E50" s="102"/>
      <c r="F50" s="103"/>
      <c r="G50" s="103"/>
      <c r="H50" s="103"/>
      <c r="I50" s="96"/>
      <c r="J50" s="96"/>
    </row>
    <row r="51" spans="3:10" x14ac:dyDescent="0.2">
      <c r="C51" s="22" t="s">
        <v>762</v>
      </c>
      <c r="D51" s="101">
        <f>D48*3%</f>
        <v>0</v>
      </c>
      <c r="E51" s="102"/>
      <c r="F51" s="103"/>
      <c r="G51" s="103"/>
      <c r="H51" s="103"/>
      <c r="I51" s="96"/>
      <c r="J51" s="96"/>
    </row>
    <row r="52" spans="3:10" x14ac:dyDescent="0.2">
      <c r="C52" s="23" t="s">
        <v>18</v>
      </c>
      <c r="D52" s="117">
        <f>SUM(D48:D51)</f>
        <v>0</v>
      </c>
      <c r="E52" s="102"/>
      <c r="F52" s="103"/>
      <c r="G52" s="103"/>
      <c r="H52" s="103"/>
      <c r="I52" s="96"/>
      <c r="J52" s="96"/>
    </row>
    <row r="55" spans="3:10" x14ac:dyDescent="0.2">
      <c r="C55" s="52" t="s">
        <v>24</v>
      </c>
      <c r="F55" s="53"/>
      <c r="G55" s="4"/>
    </row>
    <row r="56" spans="3:10" x14ac:dyDescent="0.2">
      <c r="F56" s="53"/>
      <c r="G56" s="4"/>
    </row>
    <row r="57" spans="3:10" x14ac:dyDescent="0.2">
      <c r="C57" s="52" t="s">
        <v>25</v>
      </c>
      <c r="F57" s="53"/>
      <c r="G57" s="4"/>
    </row>
    <row r="58" spans="3:10" x14ac:dyDescent="0.2">
      <c r="F58" s="53"/>
      <c r="G58" s="4"/>
    </row>
  </sheetData>
  <mergeCells count="6">
    <mergeCell ref="H9:H10"/>
    <mergeCell ref="E9:G9"/>
    <mergeCell ref="A9:A10"/>
    <mergeCell ref="D9:D10"/>
    <mergeCell ref="C9:C10"/>
    <mergeCell ref="B9:B10"/>
  </mergeCells>
  <phoneticPr fontId="1"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&amp;C&amp;12&amp;UKOPSAVILKUMA APRĒĶINI PAR  DARBU VAI KONSTRUKTĪVO ELEMENTU VEIDIEM  Nr. 1&amp;U</oddHeader>
    <oddFooter>&amp;C&amp;8&amp;P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125"/>
  <sheetViews>
    <sheetView topLeftCell="A113" workbookViewId="0">
      <selection activeCell="E125" sqref="E125"/>
    </sheetView>
  </sheetViews>
  <sheetFormatPr defaultColWidth="9.140625" defaultRowHeight="12.75" x14ac:dyDescent="0.2"/>
  <cols>
    <col min="1" max="1" width="6.42578125" style="3" customWidth="1"/>
    <col min="2" max="2" width="37.85546875" style="1" customWidth="1"/>
    <col min="3" max="3" width="5.7109375" style="2" customWidth="1"/>
    <col min="4" max="4" width="7.28515625" style="3" customWidth="1"/>
    <col min="5" max="5" width="5.7109375" style="3" customWidth="1"/>
    <col min="6" max="6" width="5.42578125" style="4" customWidth="1"/>
    <col min="7" max="7" width="6.28515625" style="5" customWidth="1"/>
    <col min="8" max="8" width="7.42578125" style="5" customWidth="1"/>
    <col min="9" max="9" width="6.85546875" style="5" customWidth="1"/>
    <col min="10" max="10" width="7.7109375" style="5" customWidth="1"/>
    <col min="11" max="11" width="8" style="5" customWidth="1"/>
    <col min="12" max="12" width="8.42578125" style="5" customWidth="1"/>
    <col min="13" max="13" width="9.7109375" style="5" customWidth="1"/>
    <col min="14" max="14" width="9.5703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4"/>
      <c r="F10" s="136"/>
      <c r="G10" s="137"/>
      <c r="H10" s="136"/>
      <c r="I10" s="137"/>
      <c r="J10" s="136"/>
      <c r="K10" s="137"/>
      <c r="L10" s="136"/>
      <c r="M10" s="137"/>
      <c r="N10" s="136"/>
      <c r="O10" s="136"/>
    </row>
    <row r="11" spans="1:17" s="89" customFormat="1" ht="51" x14ac:dyDescent="0.2">
      <c r="A11" s="152" t="s">
        <v>167</v>
      </c>
      <c r="B11" s="155" t="s">
        <v>697</v>
      </c>
      <c r="C11" s="207" t="s">
        <v>108</v>
      </c>
      <c r="D11" s="216">
        <f>D46+D91</f>
        <v>40.4</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D47</f>
        <v>96.32</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D48</f>
        <v>248.38</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D49+D50</f>
        <v>403.6</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D51</f>
        <v>123.01</v>
      </c>
      <c r="E15" s="86"/>
      <c r="F15" s="87"/>
      <c r="G15" s="289"/>
      <c r="H15" s="87"/>
      <c r="I15" s="88"/>
      <c r="J15" s="87"/>
      <c r="K15" s="289"/>
      <c r="L15" s="72"/>
      <c r="M15" s="72"/>
      <c r="N15" s="72"/>
      <c r="O15" s="72"/>
      <c r="Q15" s="307"/>
    </row>
    <row r="16" spans="1:17" s="89" customFormat="1" ht="25.5" x14ac:dyDescent="0.2">
      <c r="A16" s="152" t="s">
        <v>172</v>
      </c>
      <c r="B16" s="155" t="s">
        <v>689</v>
      </c>
      <c r="C16" s="207" t="s">
        <v>108</v>
      </c>
      <c r="D16" s="216">
        <f>D52</f>
        <v>13.19</v>
      </c>
      <c r="E16" s="86"/>
      <c r="F16" s="87"/>
      <c r="G16" s="289"/>
      <c r="H16" s="87"/>
      <c r="I16" s="88"/>
      <c r="J16" s="87"/>
      <c r="K16" s="289"/>
      <c r="L16" s="72"/>
      <c r="M16" s="72"/>
      <c r="N16" s="72"/>
      <c r="O16" s="72"/>
      <c r="Q16" s="307"/>
    </row>
    <row r="17" spans="1:17" s="89" customFormat="1" ht="25.5" x14ac:dyDescent="0.2">
      <c r="A17" s="152" t="s">
        <v>173</v>
      </c>
      <c r="B17" s="148" t="s">
        <v>109</v>
      </c>
      <c r="C17" s="149" t="s">
        <v>110</v>
      </c>
      <c r="D17" s="150">
        <v>4696.2809999999999</v>
      </c>
      <c r="E17" s="639"/>
      <c r="F17" s="637"/>
      <c r="G17" s="638"/>
      <c r="H17" s="636"/>
      <c r="I17" s="638"/>
      <c r="J17" s="635"/>
      <c r="K17" s="638"/>
      <c r="L17" s="635"/>
      <c r="M17" s="635"/>
      <c r="N17" s="635"/>
      <c r="O17" s="72"/>
    </row>
    <row r="18" spans="1:17" s="89" customFormat="1" ht="63.75" x14ac:dyDescent="0.2">
      <c r="A18" s="152" t="s">
        <v>174</v>
      </c>
      <c r="B18" s="148" t="s">
        <v>111</v>
      </c>
      <c r="C18" s="149" t="s">
        <v>110</v>
      </c>
      <c r="D18" s="150">
        <v>2895.5326947368417</v>
      </c>
      <c r="E18" s="640"/>
      <c r="F18" s="637"/>
      <c r="G18" s="638"/>
      <c r="H18" s="635"/>
      <c r="I18" s="638"/>
      <c r="J18" s="635"/>
      <c r="K18" s="638"/>
      <c r="L18" s="635"/>
      <c r="M18" s="635"/>
      <c r="N18" s="635"/>
      <c r="O18" s="72"/>
    </row>
    <row r="19" spans="1:17" s="89" customFormat="1" ht="38.25" x14ac:dyDescent="0.2">
      <c r="A19" s="152" t="s">
        <v>175</v>
      </c>
      <c r="B19" s="148" t="s">
        <v>112</v>
      </c>
      <c r="C19" s="149" t="s">
        <v>113</v>
      </c>
      <c r="D19" s="150">
        <v>2282.0000000000005</v>
      </c>
      <c r="E19" s="86"/>
      <c r="F19" s="87"/>
      <c r="G19" s="289"/>
      <c r="H19" s="87"/>
      <c r="I19" s="88"/>
      <c r="J19" s="72"/>
      <c r="K19" s="289"/>
      <c r="L19" s="72"/>
      <c r="M19" s="72"/>
      <c r="N19" s="72"/>
      <c r="O19" s="72"/>
    </row>
    <row r="20" spans="1:17" s="89" customFormat="1" ht="63.75" x14ac:dyDescent="0.2">
      <c r="A20" s="152" t="s">
        <v>176</v>
      </c>
      <c r="B20" s="151" t="s">
        <v>114</v>
      </c>
      <c r="C20" s="149" t="s">
        <v>113</v>
      </c>
      <c r="D20" s="150">
        <v>2282.0000000000005</v>
      </c>
      <c r="E20" s="86"/>
      <c r="F20" s="87"/>
      <c r="G20" s="289"/>
      <c r="H20" s="87"/>
      <c r="I20" s="88"/>
      <c r="J20" s="87"/>
      <c r="K20" s="289"/>
      <c r="L20" s="72"/>
      <c r="M20" s="72"/>
      <c r="N20" s="72"/>
      <c r="O20" s="72"/>
    </row>
    <row r="21" spans="1:17" s="89" customFormat="1" ht="25.5" x14ac:dyDescent="0.2">
      <c r="A21" s="152" t="s">
        <v>177</v>
      </c>
      <c r="B21" s="148" t="s">
        <v>115</v>
      </c>
      <c r="C21" s="149" t="s">
        <v>113</v>
      </c>
      <c r="D21" s="150">
        <v>14.489999999999998</v>
      </c>
      <c r="E21" s="86"/>
      <c r="F21" s="87"/>
      <c r="G21" s="289"/>
      <c r="H21" s="87"/>
      <c r="I21" s="88"/>
      <c r="J21" s="87"/>
      <c r="K21" s="289"/>
      <c r="L21" s="72"/>
      <c r="M21" s="72"/>
      <c r="N21" s="72"/>
      <c r="O21" s="72"/>
    </row>
    <row r="22" spans="1:17" s="89" customFormat="1" ht="38.25" x14ac:dyDescent="0.2">
      <c r="A22" s="152" t="s">
        <v>178</v>
      </c>
      <c r="B22" s="151" t="s">
        <v>116</v>
      </c>
      <c r="C22" s="149" t="s">
        <v>113</v>
      </c>
      <c r="D22" s="150">
        <v>14.489999999999998</v>
      </c>
      <c r="E22" s="292"/>
      <c r="F22" s="87"/>
      <c r="G22" s="289"/>
      <c r="H22" s="87"/>
      <c r="I22" s="289"/>
      <c r="J22" s="72"/>
      <c r="K22" s="289"/>
      <c r="L22" s="72"/>
      <c r="M22" s="72"/>
      <c r="N22" s="72"/>
      <c r="O22" s="72"/>
    </row>
    <row r="23" spans="1:17" s="89" customFormat="1" ht="14.25" x14ac:dyDescent="0.2">
      <c r="A23" s="152" t="s">
        <v>179</v>
      </c>
      <c r="B23" s="148" t="s">
        <v>117</v>
      </c>
      <c r="C23" s="149" t="s">
        <v>113</v>
      </c>
      <c r="D23" s="150">
        <v>727</v>
      </c>
      <c r="E23" s="292"/>
      <c r="F23" s="87"/>
      <c r="G23" s="289"/>
      <c r="H23" s="72"/>
      <c r="I23" s="289"/>
      <c r="J23" s="72"/>
      <c r="K23" s="289"/>
      <c r="L23" s="72"/>
      <c r="M23" s="72"/>
      <c r="N23" s="72"/>
      <c r="O23" s="72"/>
      <c r="P23" s="6"/>
    </row>
    <row r="24" spans="1:17" s="89" customFormat="1" ht="38.25" x14ac:dyDescent="0.2">
      <c r="A24" s="152" t="s">
        <v>180</v>
      </c>
      <c r="B24" s="151" t="s">
        <v>574</v>
      </c>
      <c r="C24" s="149" t="s">
        <v>113</v>
      </c>
      <c r="D24" s="150">
        <v>727</v>
      </c>
      <c r="E24" s="86"/>
      <c r="F24" s="87"/>
      <c r="G24" s="289"/>
      <c r="H24" s="87"/>
      <c r="I24" s="88"/>
      <c r="J24" s="87"/>
      <c r="K24" s="289"/>
      <c r="L24" s="72"/>
      <c r="M24" s="72"/>
      <c r="N24" s="72"/>
      <c r="O24" s="72"/>
      <c r="P24" s="6"/>
    </row>
    <row r="25" spans="1:17" ht="38.25" x14ac:dyDescent="0.2">
      <c r="A25" s="152" t="s">
        <v>181</v>
      </c>
      <c r="B25" s="148" t="s">
        <v>118</v>
      </c>
      <c r="C25" s="149" t="s">
        <v>108</v>
      </c>
      <c r="D25" s="153">
        <v>897.61</v>
      </c>
      <c r="E25" s="292"/>
      <c r="F25" s="87"/>
      <c r="G25" s="289"/>
      <c r="H25" s="72"/>
      <c r="I25" s="289"/>
      <c r="J25" s="72"/>
      <c r="K25" s="289"/>
      <c r="L25" s="72"/>
      <c r="M25" s="72"/>
      <c r="N25" s="72"/>
      <c r="O25" s="72"/>
    </row>
    <row r="26" spans="1:17" ht="25.5" x14ac:dyDescent="0.2">
      <c r="A26" s="152" t="s">
        <v>182</v>
      </c>
      <c r="B26" s="148" t="s">
        <v>119</v>
      </c>
      <c r="C26" s="149" t="s">
        <v>110</v>
      </c>
      <c r="D26" s="150">
        <v>204.93</v>
      </c>
      <c r="E26" s="291"/>
      <c r="F26" s="87"/>
      <c r="G26" s="289"/>
      <c r="H26" s="72"/>
      <c r="I26" s="289"/>
      <c r="J26" s="72"/>
      <c r="K26" s="289"/>
      <c r="L26" s="72"/>
      <c r="M26" s="72"/>
      <c r="N26" s="72"/>
      <c r="O26" s="72"/>
    </row>
    <row r="27" spans="1:17" ht="14.25" x14ac:dyDescent="0.2">
      <c r="A27" s="152" t="s">
        <v>183</v>
      </c>
      <c r="B27" s="148" t="s">
        <v>120</v>
      </c>
      <c r="C27" s="149" t="s">
        <v>110</v>
      </c>
      <c r="D27" s="150">
        <v>409.86</v>
      </c>
      <c r="E27" s="291"/>
      <c r="F27" s="87"/>
      <c r="G27" s="289"/>
      <c r="H27" s="72"/>
      <c r="I27" s="289"/>
      <c r="J27" s="72"/>
      <c r="K27" s="289"/>
      <c r="L27" s="72"/>
      <c r="M27" s="72"/>
      <c r="N27" s="72"/>
      <c r="O27" s="72"/>
    </row>
    <row r="28" spans="1:17" ht="51" x14ac:dyDescent="0.2">
      <c r="A28" s="152" t="s">
        <v>184</v>
      </c>
      <c r="B28" s="154" t="s">
        <v>121</v>
      </c>
      <c r="C28" s="149" t="s">
        <v>110</v>
      </c>
      <c r="D28" s="150">
        <v>136.92000000000002</v>
      </c>
      <c r="E28" s="292"/>
      <c r="F28" s="72"/>
      <c r="G28" s="289"/>
      <c r="H28" s="72"/>
      <c r="I28" s="289"/>
      <c r="J28" s="72"/>
      <c r="K28" s="289"/>
      <c r="L28" s="72"/>
      <c r="M28" s="72"/>
      <c r="N28" s="72"/>
      <c r="O28" s="72"/>
    </row>
    <row r="29" spans="1:17" x14ac:dyDescent="0.2">
      <c r="A29" s="152" t="s">
        <v>185</v>
      </c>
      <c r="B29" s="154" t="s">
        <v>122</v>
      </c>
      <c r="C29" s="149" t="s">
        <v>108</v>
      </c>
      <c r="D29" s="150">
        <v>924.9</v>
      </c>
      <c r="E29" s="85"/>
      <c r="F29" s="87"/>
      <c r="G29" s="289"/>
      <c r="H29" s="87"/>
      <c r="I29" s="289"/>
      <c r="J29" s="72"/>
      <c r="K29" s="289"/>
      <c r="L29" s="72"/>
      <c r="M29" s="72"/>
      <c r="N29" s="72"/>
      <c r="O29" s="72"/>
    </row>
    <row r="30" spans="1:17" x14ac:dyDescent="0.2">
      <c r="A30" s="18"/>
      <c r="B30" s="156" t="s">
        <v>123</v>
      </c>
      <c r="C30" s="156"/>
      <c r="D30" s="157"/>
      <c r="E30" s="18"/>
      <c r="F30" s="31"/>
      <c r="G30" s="33"/>
      <c r="H30" s="35"/>
      <c r="I30" s="33"/>
      <c r="J30" s="35"/>
      <c r="K30" s="33"/>
      <c r="L30" s="35"/>
      <c r="M30" s="33"/>
      <c r="N30" s="35"/>
      <c r="O30" s="41"/>
    </row>
    <row r="31" spans="1:17" s="89" customFormat="1" ht="25.5" x14ac:dyDescent="0.2">
      <c r="A31" s="152" t="s">
        <v>186</v>
      </c>
      <c r="B31" s="155" t="s">
        <v>684</v>
      </c>
      <c r="C31" s="207" t="s">
        <v>108</v>
      </c>
      <c r="D31" s="216">
        <f>D53</f>
        <v>49.27</v>
      </c>
      <c r="E31" s="86"/>
      <c r="F31" s="87"/>
      <c r="G31" s="289"/>
      <c r="H31" s="87"/>
      <c r="I31" s="88"/>
      <c r="J31" s="87"/>
      <c r="K31" s="289"/>
      <c r="L31" s="72"/>
      <c r="M31" s="72"/>
      <c r="N31" s="72"/>
      <c r="O31" s="72"/>
      <c r="Q31" s="307"/>
    </row>
    <row r="32" spans="1:17" s="89" customFormat="1" ht="25.5" x14ac:dyDescent="0.2">
      <c r="A32" s="152" t="s">
        <v>187</v>
      </c>
      <c r="B32" s="155" t="s">
        <v>685</v>
      </c>
      <c r="C32" s="207" t="s">
        <v>108</v>
      </c>
      <c r="D32" s="216">
        <f>D54</f>
        <v>4.08</v>
      </c>
      <c r="E32" s="86"/>
      <c r="F32" s="87"/>
      <c r="G32" s="289"/>
      <c r="H32" s="87"/>
      <c r="I32" s="88"/>
      <c r="J32" s="87"/>
      <c r="K32" s="289"/>
      <c r="L32" s="72"/>
      <c r="M32" s="72"/>
      <c r="N32" s="72"/>
      <c r="O32" s="72"/>
      <c r="Q32" s="307"/>
    </row>
    <row r="33" spans="1:15" ht="25.5" x14ac:dyDescent="0.2">
      <c r="A33" s="152" t="s">
        <v>188</v>
      </c>
      <c r="B33" s="148" t="s">
        <v>109</v>
      </c>
      <c r="C33" s="149" t="s">
        <v>110</v>
      </c>
      <c r="D33" s="150">
        <v>214.96349999999998</v>
      </c>
      <c r="E33" s="645"/>
      <c r="F33" s="643"/>
      <c r="G33" s="644"/>
      <c r="H33" s="642"/>
      <c r="I33" s="644"/>
      <c r="J33" s="641"/>
      <c r="K33" s="644"/>
      <c r="L33" s="641"/>
      <c r="M33" s="641"/>
      <c r="N33" s="641"/>
      <c r="O33" s="72"/>
    </row>
    <row r="34" spans="1:15" ht="63.75" x14ac:dyDescent="0.2">
      <c r="A34" s="152" t="s">
        <v>189</v>
      </c>
      <c r="B34" s="148" t="s">
        <v>111</v>
      </c>
      <c r="C34" s="149" t="s">
        <v>110</v>
      </c>
      <c r="D34" s="150">
        <v>166.11644999999999</v>
      </c>
      <c r="E34" s="646"/>
      <c r="F34" s="643"/>
      <c r="G34" s="644"/>
      <c r="H34" s="641"/>
      <c r="I34" s="644"/>
      <c r="J34" s="641"/>
      <c r="K34" s="644"/>
      <c r="L34" s="641"/>
      <c r="M34" s="641"/>
      <c r="N34" s="641"/>
      <c r="O34" s="72"/>
    </row>
    <row r="35" spans="1:15" ht="38.25" x14ac:dyDescent="0.2">
      <c r="A35" s="152" t="s">
        <v>190</v>
      </c>
      <c r="B35" s="148" t="s">
        <v>276</v>
      </c>
      <c r="C35" s="149" t="s">
        <v>113</v>
      </c>
      <c r="D35" s="150">
        <v>10.4</v>
      </c>
      <c r="E35" s="86"/>
      <c r="F35" s="87"/>
      <c r="G35" s="289"/>
      <c r="H35" s="87"/>
      <c r="I35" s="88"/>
      <c r="J35" s="72"/>
      <c r="K35" s="289"/>
      <c r="L35" s="72"/>
      <c r="M35" s="72"/>
      <c r="N35" s="72"/>
      <c r="O35" s="72"/>
    </row>
    <row r="36" spans="1:15" ht="63.75" x14ac:dyDescent="0.2">
      <c r="A36" s="152" t="s">
        <v>191</v>
      </c>
      <c r="B36" s="151" t="s">
        <v>277</v>
      </c>
      <c r="C36" s="149" t="s">
        <v>127</v>
      </c>
      <c r="D36" s="150">
        <v>10.4</v>
      </c>
      <c r="E36" s="86"/>
      <c r="F36" s="87"/>
      <c r="G36" s="289"/>
      <c r="H36" s="87"/>
      <c r="I36" s="88"/>
      <c r="J36" s="87"/>
      <c r="K36" s="289"/>
      <c r="L36" s="72"/>
      <c r="M36" s="72"/>
      <c r="N36" s="72"/>
      <c r="O36" s="72"/>
    </row>
    <row r="37" spans="1:15" ht="25.5" x14ac:dyDescent="0.2">
      <c r="A37" s="152" t="s">
        <v>192</v>
      </c>
      <c r="B37" s="148" t="s">
        <v>124</v>
      </c>
      <c r="C37" s="149" t="s">
        <v>113</v>
      </c>
      <c r="D37" s="150">
        <v>5.0999999999999996</v>
      </c>
      <c r="E37" s="86"/>
      <c r="F37" s="87"/>
      <c r="G37" s="289"/>
      <c r="H37" s="87"/>
      <c r="I37" s="88"/>
      <c r="J37" s="87"/>
      <c r="K37" s="289"/>
      <c r="L37" s="72"/>
      <c r="M37" s="72"/>
      <c r="N37" s="72"/>
      <c r="O37" s="72"/>
    </row>
    <row r="38" spans="1:15" ht="38.25" x14ac:dyDescent="0.2">
      <c r="A38" s="152" t="s">
        <v>310</v>
      </c>
      <c r="B38" s="151" t="s">
        <v>125</v>
      </c>
      <c r="C38" s="149" t="s">
        <v>113</v>
      </c>
      <c r="D38" s="150">
        <v>5.0999999999999996</v>
      </c>
      <c r="E38" s="292"/>
      <c r="F38" s="87"/>
      <c r="G38" s="289"/>
      <c r="H38" s="87"/>
      <c r="I38" s="289"/>
      <c r="J38" s="72"/>
      <c r="K38" s="289"/>
      <c r="L38" s="72"/>
      <c r="M38" s="72"/>
      <c r="N38" s="72"/>
      <c r="O38" s="72"/>
    </row>
    <row r="39" spans="1:15" ht="25.5" x14ac:dyDescent="0.2">
      <c r="A39" s="152" t="s">
        <v>311</v>
      </c>
      <c r="B39" s="148" t="s">
        <v>126</v>
      </c>
      <c r="C39" s="149" t="s">
        <v>127</v>
      </c>
      <c r="D39" s="150">
        <v>60</v>
      </c>
      <c r="E39" s="292"/>
      <c r="F39" s="87"/>
      <c r="G39" s="289"/>
      <c r="H39" s="72"/>
      <c r="I39" s="289"/>
      <c r="J39" s="72"/>
      <c r="K39" s="289"/>
      <c r="L39" s="72"/>
      <c r="M39" s="72"/>
      <c r="N39" s="72"/>
      <c r="O39" s="72"/>
    </row>
    <row r="40" spans="1:15" ht="51" x14ac:dyDescent="0.2">
      <c r="A40" s="152" t="s">
        <v>312</v>
      </c>
      <c r="B40" s="151" t="s">
        <v>573</v>
      </c>
      <c r="C40" s="149" t="s">
        <v>113</v>
      </c>
      <c r="D40" s="150">
        <v>60</v>
      </c>
      <c r="E40" s="86"/>
      <c r="F40" s="87"/>
      <c r="G40" s="289"/>
      <c r="H40" s="87"/>
      <c r="I40" s="88"/>
      <c r="J40" s="87"/>
      <c r="K40" s="289"/>
      <c r="L40" s="72"/>
      <c r="M40" s="72"/>
      <c r="N40" s="72"/>
      <c r="O40" s="72"/>
    </row>
    <row r="41" spans="1:15" ht="38.25" x14ac:dyDescent="0.2">
      <c r="A41" s="152" t="s">
        <v>313</v>
      </c>
      <c r="B41" s="148" t="s">
        <v>118</v>
      </c>
      <c r="C41" s="149" t="s">
        <v>108</v>
      </c>
      <c r="D41" s="150">
        <v>62.46</v>
      </c>
      <c r="E41" s="292"/>
      <c r="F41" s="87"/>
      <c r="G41" s="289"/>
      <c r="H41" s="72"/>
      <c r="I41" s="289"/>
      <c r="J41" s="72"/>
      <c r="K41" s="289"/>
      <c r="L41" s="72"/>
      <c r="M41" s="72"/>
      <c r="N41" s="72"/>
      <c r="O41" s="72"/>
    </row>
    <row r="42" spans="1:15" ht="25.5" x14ac:dyDescent="0.2">
      <c r="A42" s="152" t="s">
        <v>314</v>
      </c>
      <c r="B42" s="148" t="s">
        <v>119</v>
      </c>
      <c r="C42" s="149" t="s">
        <v>110</v>
      </c>
      <c r="D42" s="150">
        <v>12.003749999999998</v>
      </c>
      <c r="E42" s="291"/>
      <c r="F42" s="87"/>
      <c r="G42" s="289"/>
      <c r="H42" s="72"/>
      <c r="I42" s="289"/>
      <c r="J42" s="72"/>
      <c r="K42" s="289"/>
      <c r="L42" s="72"/>
      <c r="M42" s="72"/>
      <c r="N42" s="72"/>
      <c r="O42" s="72"/>
    </row>
    <row r="43" spans="1:15" ht="14.25" x14ac:dyDescent="0.2">
      <c r="A43" s="152" t="s">
        <v>587</v>
      </c>
      <c r="B43" s="148" t="s">
        <v>120</v>
      </c>
      <c r="C43" s="149" t="s">
        <v>110</v>
      </c>
      <c r="D43" s="150">
        <v>24.007499999999997</v>
      </c>
      <c r="E43" s="291"/>
      <c r="F43" s="87"/>
      <c r="G43" s="289"/>
      <c r="H43" s="72"/>
      <c r="I43" s="289"/>
      <c r="J43" s="72"/>
      <c r="K43" s="289"/>
      <c r="L43" s="72"/>
      <c r="M43" s="72"/>
      <c r="N43" s="72"/>
      <c r="O43" s="72"/>
    </row>
    <row r="44" spans="1:15" ht="51" x14ac:dyDescent="0.2">
      <c r="A44" s="152" t="s">
        <v>588</v>
      </c>
      <c r="B44" s="154" t="s">
        <v>121</v>
      </c>
      <c r="C44" s="149" t="s">
        <v>110</v>
      </c>
      <c r="D44" s="150">
        <v>0.624</v>
      </c>
      <c r="E44" s="292"/>
      <c r="F44" s="72"/>
      <c r="G44" s="289"/>
      <c r="H44" s="72"/>
      <c r="I44" s="289"/>
      <c r="J44" s="72"/>
      <c r="K44" s="289"/>
      <c r="L44" s="72"/>
      <c r="M44" s="72"/>
      <c r="N44" s="72"/>
      <c r="O44" s="72"/>
    </row>
    <row r="45" spans="1:15" s="116" customFormat="1" ht="25.5" x14ac:dyDescent="0.2">
      <c r="A45" s="139">
        <v>2</v>
      </c>
      <c r="B45" s="145" t="s">
        <v>128</v>
      </c>
      <c r="C45" s="158"/>
      <c r="D45" s="146"/>
      <c r="E45" s="139"/>
      <c r="F45" s="141"/>
      <c r="G45" s="142"/>
      <c r="H45" s="143"/>
      <c r="I45" s="142"/>
      <c r="J45" s="143"/>
      <c r="K45" s="142"/>
      <c r="L45" s="143"/>
      <c r="M45" s="142"/>
      <c r="N45" s="143"/>
      <c r="O45" s="144"/>
    </row>
    <row r="46" spans="1:15" s="116" customFormat="1" ht="38.25" x14ac:dyDescent="0.2">
      <c r="A46" s="258" t="s">
        <v>193</v>
      </c>
      <c r="B46" s="159" t="s">
        <v>468</v>
      </c>
      <c r="C46" s="160" t="s">
        <v>108</v>
      </c>
      <c r="D46" s="153">
        <v>26.3</v>
      </c>
      <c r="E46" s="292"/>
      <c r="F46" s="72"/>
      <c r="G46" s="289"/>
      <c r="H46" s="87"/>
      <c r="I46" s="289"/>
      <c r="J46" s="87"/>
      <c r="K46" s="289"/>
      <c r="L46" s="72"/>
      <c r="M46" s="72"/>
      <c r="N46" s="72"/>
      <c r="O46" s="72"/>
    </row>
    <row r="47" spans="1:15" s="116" customFormat="1" ht="38.25" x14ac:dyDescent="0.2">
      <c r="A47" s="258" t="s">
        <v>194</v>
      </c>
      <c r="B47" s="159" t="s">
        <v>469</v>
      </c>
      <c r="C47" s="160" t="s">
        <v>108</v>
      </c>
      <c r="D47" s="153">
        <v>96.32</v>
      </c>
      <c r="E47" s="292"/>
      <c r="F47" s="72"/>
      <c r="G47" s="289"/>
      <c r="H47" s="87"/>
      <c r="I47" s="289"/>
      <c r="J47" s="87"/>
      <c r="K47" s="289"/>
      <c r="L47" s="72"/>
      <c r="M47" s="72"/>
      <c r="N47" s="72"/>
      <c r="O47" s="72"/>
    </row>
    <row r="48" spans="1:15" s="116" customFormat="1" ht="38.25" x14ac:dyDescent="0.2">
      <c r="A48" s="258" t="s">
        <v>195</v>
      </c>
      <c r="B48" s="159" t="s">
        <v>470</v>
      </c>
      <c r="C48" s="160" t="s">
        <v>108</v>
      </c>
      <c r="D48" s="153">
        <v>248.38</v>
      </c>
      <c r="E48" s="292"/>
      <c r="F48" s="72"/>
      <c r="G48" s="289"/>
      <c r="H48" s="87"/>
      <c r="I48" s="289"/>
      <c r="J48" s="87"/>
      <c r="K48" s="289"/>
      <c r="L48" s="72"/>
      <c r="M48" s="72"/>
      <c r="N48" s="72"/>
      <c r="O48" s="72"/>
    </row>
    <row r="49" spans="1:15" s="116" customFormat="1" ht="38.25" x14ac:dyDescent="0.2">
      <c r="A49" s="258" t="s">
        <v>196</v>
      </c>
      <c r="B49" s="159" t="s">
        <v>471</v>
      </c>
      <c r="C49" s="160" t="s">
        <v>108</v>
      </c>
      <c r="D49" s="153">
        <v>268.2</v>
      </c>
      <c r="E49" s="292"/>
      <c r="F49" s="72"/>
      <c r="G49" s="289"/>
      <c r="H49" s="87"/>
      <c r="I49" s="289"/>
      <c r="J49" s="87"/>
      <c r="K49" s="289"/>
      <c r="L49" s="72"/>
      <c r="M49" s="72"/>
      <c r="N49" s="72"/>
      <c r="O49" s="72"/>
    </row>
    <row r="50" spans="1:15" s="116" customFormat="1" ht="38.25" x14ac:dyDescent="0.2">
      <c r="A50" s="258" t="s">
        <v>197</v>
      </c>
      <c r="B50" s="159" t="s">
        <v>472</v>
      </c>
      <c r="C50" s="160" t="s">
        <v>108</v>
      </c>
      <c r="D50" s="153">
        <v>135.4</v>
      </c>
      <c r="E50" s="292"/>
      <c r="F50" s="72"/>
      <c r="G50" s="289"/>
      <c r="H50" s="87"/>
      <c r="I50" s="289"/>
      <c r="J50" s="87"/>
      <c r="K50" s="289"/>
      <c r="L50" s="72"/>
      <c r="M50" s="72"/>
      <c r="N50" s="72"/>
      <c r="O50" s="72"/>
    </row>
    <row r="51" spans="1:15" s="116" customFormat="1" ht="38.25" x14ac:dyDescent="0.2">
      <c r="A51" s="258" t="s">
        <v>198</v>
      </c>
      <c r="B51" s="159" t="s">
        <v>473</v>
      </c>
      <c r="C51" s="193" t="s">
        <v>108</v>
      </c>
      <c r="D51" s="153">
        <v>123.01</v>
      </c>
      <c r="E51" s="292"/>
      <c r="F51" s="72"/>
      <c r="G51" s="289"/>
      <c r="H51" s="87"/>
      <c r="I51" s="289"/>
      <c r="J51" s="87"/>
      <c r="K51" s="289"/>
      <c r="L51" s="72"/>
      <c r="M51" s="72"/>
      <c r="N51" s="72"/>
      <c r="O51" s="72"/>
    </row>
    <row r="52" spans="1:15" s="116" customFormat="1" ht="38.25" x14ac:dyDescent="0.2">
      <c r="A52" s="258" t="s">
        <v>199</v>
      </c>
      <c r="B52" s="159" t="s">
        <v>474</v>
      </c>
      <c r="C52" s="193" t="s">
        <v>108</v>
      </c>
      <c r="D52" s="153">
        <v>13.19</v>
      </c>
      <c r="E52" s="292"/>
      <c r="F52" s="72"/>
      <c r="G52" s="289"/>
      <c r="H52" s="87"/>
      <c r="I52" s="289"/>
      <c r="J52" s="87"/>
      <c r="K52" s="289"/>
      <c r="L52" s="72"/>
      <c r="M52" s="72"/>
      <c r="N52" s="72"/>
      <c r="O52" s="72"/>
    </row>
    <row r="53" spans="1:15" s="116" customFormat="1" ht="38.25" x14ac:dyDescent="0.2">
      <c r="A53" s="258" t="s">
        <v>200</v>
      </c>
      <c r="B53" s="159" t="s">
        <v>475</v>
      </c>
      <c r="C53" s="160" t="s">
        <v>108</v>
      </c>
      <c r="D53" s="153">
        <v>49.27</v>
      </c>
      <c r="E53" s="292"/>
      <c r="F53" s="72"/>
      <c r="G53" s="289"/>
      <c r="H53" s="87"/>
      <c r="I53" s="289"/>
      <c r="J53" s="87"/>
      <c r="K53" s="289"/>
      <c r="L53" s="72"/>
      <c r="M53" s="72"/>
      <c r="N53" s="72"/>
      <c r="O53" s="72"/>
    </row>
    <row r="54" spans="1:15" s="116" customFormat="1" ht="38.25" x14ac:dyDescent="0.2">
      <c r="A54" s="258" t="s">
        <v>201</v>
      </c>
      <c r="B54" s="159" t="s">
        <v>476</v>
      </c>
      <c r="C54" s="160" t="s">
        <v>108</v>
      </c>
      <c r="D54" s="153">
        <v>4.08</v>
      </c>
      <c r="E54" s="292"/>
      <c r="F54" s="72"/>
      <c r="G54" s="289"/>
      <c r="H54" s="87"/>
      <c r="I54" s="289"/>
      <c r="J54" s="87"/>
      <c r="K54" s="289"/>
      <c r="L54" s="72"/>
      <c r="M54" s="72"/>
      <c r="N54" s="72"/>
      <c r="O54" s="72"/>
    </row>
    <row r="55" spans="1:15" s="116" customFormat="1" ht="38.25" x14ac:dyDescent="0.2">
      <c r="A55" s="258" t="s">
        <v>202</v>
      </c>
      <c r="B55" s="161" t="s">
        <v>142</v>
      </c>
      <c r="C55" s="160" t="s">
        <v>26</v>
      </c>
      <c r="D55" s="162">
        <v>5</v>
      </c>
      <c r="E55" s="292"/>
      <c r="F55" s="72"/>
      <c r="G55" s="289"/>
      <c r="H55" s="87"/>
      <c r="I55" s="289"/>
      <c r="J55" s="87"/>
      <c r="K55" s="289"/>
      <c r="L55" s="72"/>
      <c r="M55" s="72"/>
      <c r="N55" s="72"/>
      <c r="O55" s="72"/>
    </row>
    <row r="56" spans="1:15" s="116" customFormat="1" ht="38.25" x14ac:dyDescent="0.2">
      <c r="A56" s="258" t="s">
        <v>203</v>
      </c>
      <c r="B56" s="161" t="s">
        <v>270</v>
      </c>
      <c r="C56" s="160" t="s">
        <v>26</v>
      </c>
      <c r="D56" s="162">
        <v>7</v>
      </c>
      <c r="E56" s="292"/>
      <c r="F56" s="72"/>
      <c r="G56" s="289"/>
      <c r="H56" s="87"/>
      <c r="I56" s="289"/>
      <c r="J56" s="87"/>
      <c r="K56" s="289"/>
      <c r="L56" s="72"/>
      <c r="M56" s="72"/>
      <c r="N56" s="72"/>
      <c r="O56" s="72"/>
    </row>
    <row r="57" spans="1:15" s="116" customFormat="1" ht="38.25" x14ac:dyDescent="0.2">
      <c r="A57" s="258" t="s">
        <v>204</v>
      </c>
      <c r="B57" s="161" t="s">
        <v>477</v>
      </c>
      <c r="C57" s="160" t="s">
        <v>26</v>
      </c>
      <c r="D57" s="162">
        <v>1</v>
      </c>
      <c r="E57" s="312"/>
      <c r="F57" s="72"/>
      <c r="G57" s="289"/>
      <c r="H57" s="72"/>
      <c r="I57" s="289"/>
      <c r="J57" s="72"/>
      <c r="K57" s="289"/>
      <c r="L57" s="72"/>
      <c r="M57" s="88"/>
      <c r="N57" s="72"/>
      <c r="O57" s="72"/>
    </row>
    <row r="58" spans="1:15" s="116" customFormat="1" ht="38.25" x14ac:dyDescent="0.2">
      <c r="A58" s="258" t="s">
        <v>205</v>
      </c>
      <c r="B58" s="161" t="s">
        <v>348</v>
      </c>
      <c r="C58" s="160" t="s">
        <v>26</v>
      </c>
      <c r="D58" s="162">
        <v>1</v>
      </c>
      <c r="E58" s="292"/>
      <c r="F58" s="72"/>
      <c r="G58" s="289"/>
      <c r="H58" s="72"/>
      <c r="I58" s="289"/>
      <c r="J58" s="72"/>
      <c r="K58" s="289"/>
      <c r="L58" s="72"/>
      <c r="M58" s="289"/>
      <c r="N58" s="72"/>
      <c r="O58" s="72"/>
    </row>
    <row r="59" spans="1:15" s="116" customFormat="1" ht="38.25" x14ac:dyDescent="0.2">
      <c r="A59" s="258" t="s">
        <v>206</v>
      </c>
      <c r="B59" s="161" t="s">
        <v>143</v>
      </c>
      <c r="C59" s="160" t="s">
        <v>26</v>
      </c>
      <c r="D59" s="163">
        <v>12</v>
      </c>
      <c r="E59" s="292"/>
      <c r="F59" s="72"/>
      <c r="G59" s="289"/>
      <c r="H59" s="72"/>
      <c r="I59" s="289"/>
      <c r="J59" s="72"/>
      <c r="K59" s="289"/>
      <c r="L59" s="72"/>
      <c r="M59" s="289"/>
      <c r="N59" s="72"/>
      <c r="O59" s="72"/>
    </row>
    <row r="60" spans="1:15" s="116" customFormat="1" ht="38.25" x14ac:dyDescent="0.2">
      <c r="A60" s="258" t="s">
        <v>207</v>
      </c>
      <c r="B60" s="161" t="s">
        <v>144</v>
      </c>
      <c r="C60" s="160" t="s">
        <v>26</v>
      </c>
      <c r="D60" s="163">
        <v>5</v>
      </c>
      <c r="E60" s="292"/>
      <c r="F60" s="72"/>
      <c r="G60" s="289"/>
      <c r="H60" s="72"/>
      <c r="I60" s="289"/>
      <c r="J60" s="92"/>
      <c r="K60" s="289"/>
      <c r="L60" s="72"/>
      <c r="M60" s="289"/>
      <c r="N60" s="72"/>
      <c r="O60" s="72"/>
    </row>
    <row r="61" spans="1:15" s="116" customFormat="1" ht="38.25" x14ac:dyDescent="0.2">
      <c r="A61" s="258" t="s">
        <v>208</v>
      </c>
      <c r="B61" s="161" t="s">
        <v>145</v>
      </c>
      <c r="C61" s="160" t="s">
        <v>26</v>
      </c>
      <c r="D61" s="163">
        <v>1</v>
      </c>
      <c r="E61" s="292"/>
      <c r="F61" s="72"/>
      <c r="G61" s="289"/>
      <c r="H61" s="72"/>
      <c r="I61" s="289"/>
      <c r="J61" s="92"/>
      <c r="K61" s="289"/>
      <c r="L61" s="72"/>
      <c r="M61" s="289"/>
      <c r="N61" s="72"/>
      <c r="O61" s="72"/>
    </row>
    <row r="62" spans="1:15" s="116" customFormat="1" ht="25.5" x14ac:dyDescent="0.2">
      <c r="A62" s="258" t="s">
        <v>209</v>
      </c>
      <c r="B62" s="164" t="s">
        <v>219</v>
      </c>
      <c r="C62" s="193" t="s">
        <v>147</v>
      </c>
      <c r="D62" s="201">
        <v>22</v>
      </c>
      <c r="E62" s="292"/>
      <c r="F62" s="72"/>
      <c r="G62" s="289"/>
      <c r="H62" s="87"/>
      <c r="I62" s="289"/>
      <c r="J62" s="87"/>
      <c r="K62" s="289"/>
      <c r="L62" s="72"/>
      <c r="M62" s="72"/>
      <c r="N62" s="72"/>
      <c r="O62" s="72"/>
    </row>
    <row r="63" spans="1:15" s="116" customFormat="1" ht="25.5" x14ac:dyDescent="0.2">
      <c r="A63" s="258" t="s">
        <v>210</v>
      </c>
      <c r="B63" s="164" t="s">
        <v>220</v>
      </c>
      <c r="C63" s="160" t="s">
        <v>147</v>
      </c>
      <c r="D63" s="204">
        <v>21</v>
      </c>
      <c r="E63" s="292"/>
      <c r="F63" s="72"/>
      <c r="G63" s="289"/>
      <c r="H63" s="87"/>
      <c r="I63" s="289"/>
      <c r="J63" s="87"/>
      <c r="K63" s="289"/>
      <c r="L63" s="72"/>
      <c r="M63" s="72"/>
      <c r="N63" s="72"/>
      <c r="O63" s="72"/>
    </row>
    <row r="64" spans="1:15" s="116" customFormat="1" ht="25.5" x14ac:dyDescent="0.2">
      <c r="A64" s="258" t="s">
        <v>211</v>
      </c>
      <c r="B64" s="164" t="s">
        <v>221</v>
      </c>
      <c r="C64" s="160" t="s">
        <v>147</v>
      </c>
      <c r="D64" s="204">
        <v>3</v>
      </c>
      <c r="E64" s="292"/>
      <c r="F64" s="72"/>
      <c r="G64" s="289"/>
      <c r="H64" s="87"/>
      <c r="I64" s="289"/>
      <c r="J64" s="87"/>
      <c r="K64" s="289"/>
      <c r="L64" s="72"/>
      <c r="M64" s="72"/>
      <c r="N64" s="72"/>
      <c r="O64" s="72"/>
    </row>
    <row r="65" spans="1:15" s="116" customFormat="1" ht="25.5" x14ac:dyDescent="0.2">
      <c r="A65" s="258" t="s">
        <v>212</v>
      </c>
      <c r="B65" s="164" t="s">
        <v>222</v>
      </c>
      <c r="C65" s="160" t="s">
        <v>147</v>
      </c>
      <c r="D65" s="201">
        <v>10</v>
      </c>
      <c r="E65" s="292"/>
      <c r="F65" s="72"/>
      <c r="G65" s="289"/>
      <c r="H65" s="87"/>
      <c r="I65" s="289"/>
      <c r="J65" s="87"/>
      <c r="K65" s="289"/>
      <c r="L65" s="72"/>
      <c r="M65" s="72"/>
      <c r="N65" s="72"/>
      <c r="O65" s="72"/>
    </row>
    <row r="66" spans="1:15" s="116" customFormat="1" ht="38.25" x14ac:dyDescent="0.2">
      <c r="A66" s="258" t="s">
        <v>213</v>
      </c>
      <c r="B66" s="179" t="s">
        <v>596</v>
      </c>
      <c r="C66" s="166" t="s">
        <v>26</v>
      </c>
      <c r="D66" s="266">
        <v>1</v>
      </c>
      <c r="E66" s="292"/>
      <c r="F66" s="72"/>
      <c r="G66" s="289"/>
      <c r="H66" s="87"/>
      <c r="I66" s="289"/>
      <c r="J66" s="87"/>
      <c r="K66" s="289"/>
      <c r="L66" s="72"/>
      <c r="M66" s="72"/>
      <c r="N66" s="72"/>
      <c r="O66" s="72"/>
    </row>
    <row r="67" spans="1:15" s="116" customFormat="1" ht="38.25" x14ac:dyDescent="0.2">
      <c r="A67" s="258" t="s">
        <v>214</v>
      </c>
      <c r="B67" s="267" t="s">
        <v>479</v>
      </c>
      <c r="C67" s="160" t="s">
        <v>26</v>
      </c>
      <c r="D67" s="201">
        <v>1</v>
      </c>
      <c r="E67" s="312"/>
      <c r="F67" s="72"/>
      <c r="G67" s="289"/>
      <c r="H67" s="72"/>
      <c r="I67" s="289"/>
      <c r="J67" s="72"/>
      <c r="K67" s="289"/>
      <c r="L67" s="72"/>
      <c r="M67" s="88"/>
      <c r="N67" s="72"/>
      <c r="O67" s="72"/>
    </row>
    <row r="68" spans="1:15" s="116" customFormat="1" ht="25.5" x14ac:dyDescent="0.2">
      <c r="A68" s="258" t="s">
        <v>215</v>
      </c>
      <c r="B68" s="179" t="s">
        <v>305</v>
      </c>
      <c r="C68" s="166" t="s">
        <v>108</v>
      </c>
      <c r="D68" s="209">
        <v>4.0999999999999996</v>
      </c>
      <c r="E68" s="290"/>
      <c r="F68" s="183"/>
      <c r="G68" s="183"/>
      <c r="H68" s="293"/>
      <c r="I68" s="183"/>
      <c r="J68" s="183"/>
      <c r="K68" s="183"/>
      <c r="L68" s="183"/>
      <c r="M68" s="183"/>
      <c r="N68" s="183"/>
      <c r="O68" s="183"/>
    </row>
    <row r="69" spans="1:15" s="116" customFormat="1" x14ac:dyDescent="0.2">
      <c r="A69" s="258" t="s">
        <v>216</v>
      </c>
      <c r="B69" s="194" t="s">
        <v>223</v>
      </c>
      <c r="C69" s="160"/>
      <c r="D69" s="202"/>
      <c r="E69" s="139"/>
      <c r="F69" s="141"/>
      <c r="G69" s="142"/>
      <c r="H69" s="143"/>
      <c r="I69" s="142"/>
      <c r="J69" s="143"/>
      <c r="K69" s="142"/>
      <c r="L69" s="143"/>
      <c r="M69" s="142"/>
      <c r="N69" s="143"/>
      <c r="O69" s="144"/>
    </row>
    <row r="70" spans="1:15" s="116" customFormat="1" x14ac:dyDescent="0.2">
      <c r="A70" s="264" t="s">
        <v>486</v>
      </c>
      <c r="B70" s="159" t="s">
        <v>415</v>
      </c>
      <c r="C70" s="160" t="s">
        <v>147</v>
      </c>
      <c r="D70" s="202">
        <v>2</v>
      </c>
      <c r="E70" s="237"/>
      <c r="F70" s="183"/>
      <c r="G70" s="183"/>
      <c r="H70" s="293"/>
      <c r="I70" s="183"/>
      <c r="J70" s="293"/>
      <c r="K70" s="293"/>
      <c r="L70" s="293"/>
      <c r="M70" s="293"/>
      <c r="N70" s="293"/>
      <c r="O70" s="293"/>
    </row>
    <row r="71" spans="1:15" s="116" customFormat="1" ht="14.25" x14ac:dyDescent="0.2">
      <c r="A71" s="264" t="s">
        <v>487</v>
      </c>
      <c r="B71" s="159" t="s">
        <v>307</v>
      </c>
      <c r="C71" s="160" t="s">
        <v>147</v>
      </c>
      <c r="D71" s="202">
        <v>2</v>
      </c>
      <c r="E71" s="237"/>
      <c r="F71" s="183"/>
      <c r="G71" s="183"/>
      <c r="H71" s="293"/>
      <c r="I71" s="183"/>
      <c r="J71" s="293"/>
      <c r="K71" s="293"/>
      <c r="L71" s="293"/>
      <c r="M71" s="293"/>
      <c r="N71" s="293"/>
      <c r="O71" s="293"/>
    </row>
    <row r="72" spans="1:15" s="116" customFormat="1" x14ac:dyDescent="0.2">
      <c r="A72" s="264" t="s">
        <v>488</v>
      </c>
      <c r="B72" s="159" t="s">
        <v>308</v>
      </c>
      <c r="C72" s="197" t="s">
        <v>108</v>
      </c>
      <c r="D72" s="203">
        <v>2.19</v>
      </c>
      <c r="E72" s="290"/>
      <c r="F72" s="183"/>
      <c r="G72" s="183"/>
      <c r="H72" s="293"/>
      <c r="I72" s="183"/>
      <c r="J72" s="183"/>
      <c r="K72" s="183"/>
      <c r="L72" s="183"/>
      <c r="M72" s="293"/>
      <c r="N72" s="183"/>
      <c r="O72" s="183"/>
    </row>
    <row r="73" spans="1:15" s="116" customFormat="1" x14ac:dyDescent="0.2">
      <c r="A73" s="264" t="s">
        <v>489</v>
      </c>
      <c r="B73" s="179" t="s">
        <v>227</v>
      </c>
      <c r="C73" s="160" t="s">
        <v>147</v>
      </c>
      <c r="D73" s="202">
        <v>8</v>
      </c>
      <c r="E73" s="290"/>
      <c r="F73" s="183"/>
      <c r="G73" s="183"/>
      <c r="H73" s="293"/>
      <c r="I73" s="183"/>
      <c r="J73" s="183"/>
      <c r="K73" s="183"/>
      <c r="L73" s="183"/>
      <c r="M73" s="183"/>
      <c r="N73" s="183"/>
      <c r="O73" s="183"/>
    </row>
    <row r="74" spans="1:15" s="116" customFormat="1" x14ac:dyDescent="0.2">
      <c r="A74" s="264" t="s">
        <v>490</v>
      </c>
      <c r="B74" s="159" t="s">
        <v>416</v>
      </c>
      <c r="C74" s="160" t="s">
        <v>147</v>
      </c>
      <c r="D74" s="202">
        <v>1</v>
      </c>
      <c r="E74" s="237"/>
      <c r="F74" s="183"/>
      <c r="G74" s="183"/>
      <c r="H74" s="293"/>
      <c r="I74" s="183"/>
      <c r="J74" s="293"/>
      <c r="K74" s="293"/>
      <c r="L74" s="293"/>
      <c r="M74" s="293"/>
      <c r="N74" s="293"/>
      <c r="O74" s="293"/>
    </row>
    <row r="75" spans="1:15" s="116" customFormat="1" ht="14.25" x14ac:dyDescent="0.2">
      <c r="A75" s="264" t="s">
        <v>491</v>
      </c>
      <c r="B75" s="159" t="s">
        <v>229</v>
      </c>
      <c r="C75" s="160" t="s">
        <v>147</v>
      </c>
      <c r="D75" s="202">
        <v>1</v>
      </c>
      <c r="E75" s="237"/>
      <c r="F75" s="183"/>
      <c r="G75" s="183"/>
      <c r="H75" s="293"/>
      <c r="I75" s="183"/>
      <c r="J75" s="293"/>
      <c r="K75" s="293"/>
      <c r="L75" s="293"/>
      <c r="M75" s="293"/>
      <c r="N75" s="293"/>
      <c r="O75" s="293"/>
    </row>
    <row r="76" spans="1:15" s="116" customFormat="1" x14ac:dyDescent="0.2">
      <c r="A76" s="264" t="s">
        <v>492</v>
      </c>
      <c r="B76" s="159" t="s">
        <v>230</v>
      </c>
      <c r="C76" s="197" t="s">
        <v>108</v>
      </c>
      <c r="D76" s="203">
        <v>1.51</v>
      </c>
      <c r="E76" s="290"/>
      <c r="F76" s="183"/>
      <c r="G76" s="183"/>
      <c r="H76" s="293"/>
      <c r="I76" s="183"/>
      <c r="J76" s="183"/>
      <c r="K76" s="183"/>
      <c r="L76" s="183"/>
      <c r="M76" s="293"/>
      <c r="N76" s="183"/>
      <c r="O76" s="183"/>
    </row>
    <row r="77" spans="1:15" s="116" customFormat="1" x14ac:dyDescent="0.2">
      <c r="A77" s="264" t="s">
        <v>493</v>
      </c>
      <c r="B77" s="179" t="s">
        <v>227</v>
      </c>
      <c r="C77" s="160" t="s">
        <v>147</v>
      </c>
      <c r="D77" s="202">
        <v>5</v>
      </c>
      <c r="E77" s="290"/>
      <c r="F77" s="183"/>
      <c r="G77" s="183"/>
      <c r="H77" s="293"/>
      <c r="I77" s="183"/>
      <c r="J77" s="183"/>
      <c r="K77" s="183"/>
      <c r="L77" s="183"/>
      <c r="M77" s="183"/>
      <c r="N77" s="183"/>
      <c r="O77" s="183"/>
    </row>
    <row r="78" spans="1:15" s="116" customFormat="1" x14ac:dyDescent="0.2">
      <c r="A78" s="264" t="s">
        <v>217</v>
      </c>
      <c r="B78" s="164" t="s">
        <v>146</v>
      </c>
      <c r="C78" s="160" t="s">
        <v>147</v>
      </c>
      <c r="D78" s="165">
        <v>32</v>
      </c>
      <c r="E78" s="292"/>
      <c r="F78" s="183"/>
      <c r="G78" s="289"/>
      <c r="H78" s="72"/>
      <c r="I78" s="289"/>
      <c r="J78" s="87"/>
      <c r="K78" s="289"/>
      <c r="L78" s="72"/>
      <c r="M78" s="72"/>
      <c r="N78" s="72"/>
      <c r="O78" s="72"/>
    </row>
    <row r="79" spans="1:15" s="116" customFormat="1" ht="25.5" x14ac:dyDescent="0.2">
      <c r="A79" s="264" t="s">
        <v>218</v>
      </c>
      <c r="B79" s="155" t="s">
        <v>148</v>
      </c>
      <c r="C79" s="166" t="s">
        <v>147</v>
      </c>
      <c r="D79" s="163">
        <v>10</v>
      </c>
      <c r="E79" s="292"/>
      <c r="F79" s="183"/>
      <c r="G79" s="289"/>
      <c r="H79" s="72"/>
      <c r="I79" s="289"/>
      <c r="J79" s="87"/>
      <c r="K79" s="289"/>
      <c r="L79" s="72"/>
      <c r="M79" s="72"/>
      <c r="N79" s="72"/>
      <c r="O79" s="72"/>
    </row>
    <row r="80" spans="1:15" s="116" customFormat="1" x14ac:dyDescent="0.2">
      <c r="A80" s="264" t="s">
        <v>241</v>
      </c>
      <c r="B80" s="155" t="s">
        <v>149</v>
      </c>
      <c r="C80" s="166" t="s">
        <v>147</v>
      </c>
      <c r="D80" s="163">
        <v>10</v>
      </c>
      <c r="E80" s="86"/>
      <c r="F80" s="183"/>
      <c r="G80" s="289"/>
      <c r="H80" s="87"/>
      <c r="I80" s="88"/>
      <c r="J80" s="87"/>
      <c r="K80" s="289"/>
      <c r="L80" s="72"/>
      <c r="M80" s="72"/>
      <c r="N80" s="72"/>
      <c r="O80" s="72"/>
    </row>
    <row r="81" spans="1:15" s="116" customFormat="1" x14ac:dyDescent="0.2">
      <c r="A81" s="264" t="s">
        <v>242</v>
      </c>
      <c r="B81" s="167" t="s">
        <v>150</v>
      </c>
      <c r="C81" s="166" t="s">
        <v>108</v>
      </c>
      <c r="D81" s="153">
        <v>964.15</v>
      </c>
      <c r="E81" s="292"/>
      <c r="F81" s="183"/>
      <c r="G81" s="289"/>
      <c r="H81" s="87"/>
      <c r="I81" s="289"/>
      <c r="J81" s="87"/>
      <c r="K81" s="289"/>
      <c r="L81" s="72"/>
      <c r="M81" s="72"/>
      <c r="N81" s="72"/>
      <c r="O81" s="72"/>
    </row>
    <row r="82" spans="1:15" s="126" customFormat="1" x14ac:dyDescent="0.2">
      <c r="A82" s="264" t="s">
        <v>243</v>
      </c>
      <c r="B82" s="155" t="s">
        <v>151</v>
      </c>
      <c r="C82" s="166" t="s">
        <v>108</v>
      </c>
      <c r="D82" s="153">
        <v>910.8</v>
      </c>
      <c r="E82" s="291"/>
      <c r="F82" s="183"/>
      <c r="G82" s="289"/>
      <c r="H82" s="87"/>
      <c r="I82" s="289"/>
      <c r="J82" s="87"/>
      <c r="K82" s="289"/>
      <c r="L82" s="72"/>
      <c r="M82" s="72"/>
      <c r="N82" s="72"/>
      <c r="O82" s="72"/>
    </row>
    <row r="83" spans="1:15" s="126" customFormat="1" x14ac:dyDescent="0.2">
      <c r="A83" s="264" t="s">
        <v>244</v>
      </c>
      <c r="B83" s="155" t="s">
        <v>152</v>
      </c>
      <c r="C83" s="166" t="s">
        <v>108</v>
      </c>
      <c r="D83" s="153">
        <v>910.8</v>
      </c>
      <c r="E83" s="292"/>
      <c r="F83" s="183"/>
      <c r="G83" s="289"/>
      <c r="H83" s="87"/>
      <c r="I83" s="289"/>
      <c r="J83" s="87"/>
      <c r="K83" s="289"/>
      <c r="L83" s="72"/>
      <c r="M83" s="72"/>
      <c r="N83" s="72"/>
      <c r="O83" s="72"/>
    </row>
    <row r="84" spans="1:15" s="126" customFormat="1" ht="38.25" x14ac:dyDescent="0.2">
      <c r="A84" s="258" t="s">
        <v>327</v>
      </c>
      <c r="B84" s="164" t="s">
        <v>478</v>
      </c>
      <c r="C84" s="160" t="s">
        <v>26</v>
      </c>
      <c r="D84" s="162">
        <v>3</v>
      </c>
      <c r="E84" s="312"/>
      <c r="F84" s="72"/>
      <c r="G84" s="289"/>
      <c r="H84" s="72"/>
      <c r="I84" s="289"/>
      <c r="J84" s="72"/>
      <c r="K84" s="289"/>
      <c r="L84" s="72"/>
      <c r="M84" s="88"/>
      <c r="N84" s="72"/>
      <c r="O84" s="72"/>
    </row>
    <row r="85" spans="1:15" s="126" customFormat="1" ht="76.5" x14ac:dyDescent="0.2">
      <c r="A85" s="258" t="s">
        <v>328</v>
      </c>
      <c r="B85" s="155" t="s">
        <v>670</v>
      </c>
      <c r="C85" s="166" t="s">
        <v>147</v>
      </c>
      <c r="D85" s="163">
        <v>14</v>
      </c>
      <c r="E85" s="292"/>
      <c r="F85" s="183"/>
      <c r="G85" s="289"/>
      <c r="H85" s="72"/>
      <c r="I85" s="289"/>
      <c r="J85" s="87"/>
      <c r="K85" s="289"/>
      <c r="L85" s="72"/>
      <c r="M85" s="72"/>
      <c r="N85" s="72"/>
      <c r="O85" s="72"/>
    </row>
    <row r="86" spans="1:15" s="126" customFormat="1" ht="51" x14ac:dyDescent="0.2">
      <c r="A86" s="258" t="s">
        <v>329</v>
      </c>
      <c r="B86" s="155" t="s">
        <v>153</v>
      </c>
      <c r="C86" s="166" t="s">
        <v>147</v>
      </c>
      <c r="D86" s="163">
        <v>5</v>
      </c>
      <c r="E86" s="292"/>
      <c r="F86" s="183"/>
      <c r="G86" s="289"/>
      <c r="H86" s="72"/>
      <c r="I86" s="289"/>
      <c r="J86" s="87"/>
      <c r="K86" s="289"/>
      <c r="L86" s="72"/>
      <c r="M86" s="72"/>
      <c r="N86" s="72"/>
      <c r="O86" s="72"/>
    </row>
    <row r="87" spans="1:15" s="126" customFormat="1" ht="38.25" x14ac:dyDescent="0.2">
      <c r="A87" s="258" t="s">
        <v>330</v>
      </c>
      <c r="B87" s="155" t="s">
        <v>154</v>
      </c>
      <c r="C87" s="166" t="s">
        <v>155</v>
      </c>
      <c r="D87" s="163">
        <v>1</v>
      </c>
      <c r="E87" s="291"/>
      <c r="F87" s="183"/>
      <c r="G87" s="289"/>
      <c r="H87" s="87"/>
      <c r="I87" s="289"/>
      <c r="J87" s="87"/>
      <c r="K87" s="289"/>
      <c r="L87" s="72"/>
      <c r="M87" s="72"/>
      <c r="N87" s="72"/>
      <c r="O87" s="72"/>
    </row>
    <row r="88" spans="1:15" s="192" customFormat="1" ht="25.5" x14ac:dyDescent="0.2">
      <c r="A88" s="184">
        <v>3</v>
      </c>
      <c r="B88" s="223" t="s">
        <v>480</v>
      </c>
      <c r="C88" s="233"/>
      <c r="D88" s="268"/>
      <c r="E88" s="184"/>
      <c r="F88" s="189"/>
      <c r="G88" s="190"/>
      <c r="H88" s="191"/>
      <c r="I88" s="190"/>
      <c r="J88" s="191"/>
      <c r="K88" s="190"/>
      <c r="L88" s="191"/>
      <c r="M88" s="190"/>
      <c r="N88" s="191"/>
      <c r="O88" s="189"/>
    </row>
    <row r="89" spans="1:15" s="126" customFormat="1" ht="117" customHeight="1" x14ac:dyDescent="0.2">
      <c r="A89" s="119" t="s">
        <v>246</v>
      </c>
      <c r="B89" s="168" t="s">
        <v>481</v>
      </c>
      <c r="C89" s="169" t="s">
        <v>26</v>
      </c>
      <c r="D89" s="170">
        <v>1</v>
      </c>
      <c r="E89" s="86"/>
      <c r="F89" s="293"/>
      <c r="G89" s="88"/>
      <c r="H89" s="87"/>
      <c r="I89" s="293"/>
      <c r="J89" s="87"/>
      <c r="K89" s="289"/>
      <c r="L89" s="72"/>
      <c r="M89" s="72"/>
      <c r="N89" s="72"/>
      <c r="O89" s="72"/>
    </row>
    <row r="90" spans="1:15" s="126" customFormat="1" ht="38.25" x14ac:dyDescent="0.2">
      <c r="A90" s="119" t="s">
        <v>247</v>
      </c>
      <c r="B90" s="171" t="s">
        <v>705</v>
      </c>
      <c r="C90" s="169" t="s">
        <v>26</v>
      </c>
      <c r="D90" s="335">
        <v>2</v>
      </c>
      <c r="E90" s="86"/>
      <c r="F90" s="293"/>
      <c r="G90" s="88"/>
      <c r="H90" s="87"/>
      <c r="I90" s="293"/>
      <c r="J90" s="87"/>
      <c r="K90" s="289"/>
      <c r="L90" s="72"/>
      <c r="M90" s="72"/>
      <c r="N90" s="72"/>
      <c r="O90" s="72"/>
    </row>
    <row r="91" spans="1:15" s="126" customFormat="1" ht="38.25" x14ac:dyDescent="0.2">
      <c r="A91" s="119" t="s">
        <v>248</v>
      </c>
      <c r="B91" s="171" t="s">
        <v>381</v>
      </c>
      <c r="C91" s="149" t="s">
        <v>108</v>
      </c>
      <c r="D91" s="239">
        <f>'[1]26_Stacijas'!$D$45</f>
        <v>14.1</v>
      </c>
      <c r="E91" s="86"/>
      <c r="F91" s="293"/>
      <c r="G91" s="88"/>
      <c r="H91" s="87"/>
      <c r="I91" s="293"/>
      <c r="J91" s="87"/>
      <c r="K91" s="289"/>
      <c r="L91" s="72"/>
      <c r="M91" s="72"/>
      <c r="N91" s="72"/>
      <c r="O91" s="72"/>
    </row>
    <row r="92" spans="1:15" s="126" customFormat="1" ht="14.25" x14ac:dyDescent="0.2">
      <c r="A92" s="119" t="s">
        <v>249</v>
      </c>
      <c r="B92" s="211" t="s">
        <v>389</v>
      </c>
      <c r="C92" s="193" t="s">
        <v>147</v>
      </c>
      <c r="D92" s="278">
        <v>2</v>
      </c>
      <c r="E92" s="86"/>
      <c r="F92" s="293"/>
      <c r="G92" s="88"/>
      <c r="H92" s="87"/>
      <c r="I92" s="293"/>
      <c r="J92" s="87"/>
      <c r="K92" s="289"/>
      <c r="L92" s="72"/>
      <c r="M92" s="72"/>
      <c r="N92" s="72"/>
      <c r="O92" s="72"/>
    </row>
    <row r="93" spans="1:15" s="126" customFormat="1" ht="14.25" x14ac:dyDescent="0.2">
      <c r="A93" s="119" t="s">
        <v>250</v>
      </c>
      <c r="B93" s="211" t="s">
        <v>373</v>
      </c>
      <c r="C93" s="193" t="s">
        <v>147</v>
      </c>
      <c r="D93" s="278">
        <v>2</v>
      </c>
      <c r="E93" s="86"/>
      <c r="F93" s="293"/>
      <c r="G93" s="88"/>
      <c r="H93" s="87"/>
      <c r="I93" s="293"/>
      <c r="J93" s="87"/>
      <c r="K93" s="289"/>
      <c r="L93" s="72"/>
      <c r="M93" s="72"/>
      <c r="N93" s="72"/>
      <c r="O93" s="72"/>
    </row>
    <row r="94" spans="1:15" s="126" customFormat="1" x14ac:dyDescent="0.2">
      <c r="A94" s="119" t="s">
        <v>251</v>
      </c>
      <c r="B94" s="168" t="s">
        <v>309</v>
      </c>
      <c r="C94" s="169" t="s">
        <v>26</v>
      </c>
      <c r="D94" s="336">
        <v>2</v>
      </c>
      <c r="E94" s="86"/>
      <c r="F94" s="293"/>
      <c r="G94" s="88"/>
      <c r="H94" s="87"/>
      <c r="I94" s="293"/>
      <c r="J94" s="87"/>
      <c r="K94" s="289"/>
      <c r="L94" s="72"/>
      <c r="M94" s="72"/>
      <c r="N94" s="72"/>
      <c r="O94" s="72"/>
    </row>
    <row r="95" spans="1:15" s="126" customFormat="1" ht="114.75" x14ac:dyDescent="0.2">
      <c r="A95" s="119" t="s">
        <v>252</v>
      </c>
      <c r="B95" s="154" t="s">
        <v>482</v>
      </c>
      <c r="C95" s="152" t="s">
        <v>26</v>
      </c>
      <c r="D95" s="148">
        <f>'[1]03_Pumpura'!$D$58</f>
        <v>1</v>
      </c>
      <c r="E95" s="312"/>
      <c r="F95" s="72"/>
      <c r="G95" s="289"/>
      <c r="H95" s="72"/>
      <c r="I95" s="289"/>
      <c r="J95" s="72"/>
      <c r="K95" s="289"/>
      <c r="L95" s="72"/>
      <c r="M95" s="72"/>
      <c r="N95" s="72"/>
      <c r="O95" s="72"/>
    </row>
    <row r="96" spans="1:15" s="126" customFormat="1" x14ac:dyDescent="0.2">
      <c r="A96" s="119" t="s">
        <v>253</v>
      </c>
      <c r="B96" s="213" t="s">
        <v>146</v>
      </c>
      <c r="C96" s="214" t="s">
        <v>147</v>
      </c>
      <c r="D96" s="165">
        <v>1</v>
      </c>
      <c r="E96" s="292"/>
      <c r="F96" s="183"/>
      <c r="G96" s="289"/>
      <c r="H96" s="72"/>
      <c r="I96" s="289"/>
      <c r="J96" s="87"/>
      <c r="K96" s="289"/>
      <c r="L96" s="72"/>
      <c r="M96" s="72"/>
      <c r="N96" s="72"/>
      <c r="O96" s="72"/>
    </row>
    <row r="97" spans="1:15" s="126" customFormat="1" ht="25.5" x14ac:dyDescent="0.2">
      <c r="A97" s="119" t="s">
        <v>254</v>
      </c>
      <c r="B97" s="174" t="s">
        <v>160</v>
      </c>
      <c r="C97" s="152" t="s">
        <v>108</v>
      </c>
      <c r="D97" s="150">
        <f>D91</f>
        <v>14.1</v>
      </c>
      <c r="E97" s="86"/>
      <c r="F97" s="293"/>
      <c r="G97" s="88"/>
      <c r="H97" s="87"/>
      <c r="I97" s="293"/>
      <c r="J97" s="87"/>
      <c r="K97" s="289"/>
      <c r="L97" s="72"/>
      <c r="M97" s="72"/>
      <c r="N97" s="72"/>
      <c r="O97" s="72"/>
    </row>
    <row r="98" spans="1:15" s="126" customFormat="1" x14ac:dyDescent="0.2">
      <c r="A98" s="119" t="s">
        <v>255</v>
      </c>
      <c r="B98" s="154" t="s">
        <v>151</v>
      </c>
      <c r="C98" s="175" t="s">
        <v>108</v>
      </c>
      <c r="D98" s="150">
        <f>D97</f>
        <v>14.1</v>
      </c>
      <c r="E98" s="86"/>
      <c r="F98" s="293"/>
      <c r="G98" s="88"/>
      <c r="H98" s="87"/>
      <c r="I98" s="293"/>
      <c r="J98" s="87"/>
      <c r="K98" s="289"/>
      <c r="L98" s="72"/>
      <c r="M98" s="72"/>
      <c r="N98" s="72"/>
      <c r="O98" s="72"/>
    </row>
    <row r="99" spans="1:15" s="126" customFormat="1" ht="76.5" x14ac:dyDescent="0.2">
      <c r="A99" s="119" t="s">
        <v>256</v>
      </c>
      <c r="B99" s="155" t="s">
        <v>670</v>
      </c>
      <c r="C99" s="152" t="s">
        <v>147</v>
      </c>
      <c r="D99" s="163">
        <f>'[1]26_Stacijas'!$D$51</f>
        <v>1</v>
      </c>
      <c r="E99" s="292"/>
      <c r="F99" s="183"/>
      <c r="G99" s="289"/>
      <c r="H99" s="72"/>
      <c r="I99" s="289"/>
      <c r="J99" s="87"/>
      <c r="K99" s="289"/>
      <c r="L99" s="72"/>
      <c r="M99" s="72"/>
      <c r="N99" s="72"/>
      <c r="O99" s="72"/>
    </row>
    <row r="100" spans="1:15" s="126" customFormat="1" ht="25.5" x14ac:dyDescent="0.2">
      <c r="A100" s="119" t="s">
        <v>257</v>
      </c>
      <c r="B100" s="148" t="s">
        <v>300</v>
      </c>
      <c r="C100" s="152" t="s">
        <v>147</v>
      </c>
      <c r="D100" s="165">
        <f>'[1]26_Stacijas'!$D$49</f>
        <v>3</v>
      </c>
      <c r="E100" s="292"/>
      <c r="F100" s="183"/>
      <c r="G100" s="289"/>
      <c r="H100" s="87"/>
      <c r="I100" s="289"/>
      <c r="J100" s="72"/>
      <c r="K100" s="289"/>
      <c r="L100" s="72"/>
      <c r="M100" s="72"/>
      <c r="N100" s="72"/>
      <c r="O100" s="72"/>
    </row>
    <row r="101" spans="1:15" s="126" customFormat="1" ht="25.5" x14ac:dyDescent="0.2">
      <c r="A101" s="119" t="s">
        <v>258</v>
      </c>
      <c r="B101" s="148" t="s">
        <v>162</v>
      </c>
      <c r="C101" s="149" t="s">
        <v>113</v>
      </c>
      <c r="D101" s="150">
        <v>15</v>
      </c>
      <c r="E101" s="292"/>
      <c r="F101" s="87"/>
      <c r="G101" s="289"/>
      <c r="H101" s="87"/>
      <c r="I101" s="289"/>
      <c r="J101" s="72"/>
      <c r="K101" s="289"/>
      <c r="L101" s="72"/>
      <c r="M101" s="72"/>
      <c r="N101" s="72"/>
      <c r="O101" s="72"/>
    </row>
    <row r="102" spans="1:15" s="126" customFormat="1" ht="38.25" x14ac:dyDescent="0.2">
      <c r="A102" s="119" t="s">
        <v>259</v>
      </c>
      <c r="B102" s="148" t="s">
        <v>483</v>
      </c>
      <c r="C102" s="149" t="s">
        <v>113</v>
      </c>
      <c r="D102" s="150">
        <v>3.5</v>
      </c>
      <c r="E102" s="86"/>
      <c r="F102" s="293"/>
      <c r="G102" s="88"/>
      <c r="H102" s="87"/>
      <c r="I102" s="293"/>
      <c r="J102" s="87"/>
      <c r="K102" s="289"/>
      <c r="L102" s="72"/>
      <c r="M102" s="72"/>
      <c r="N102" s="72"/>
      <c r="O102" s="72"/>
    </row>
    <row r="103" spans="1:15" s="126" customFormat="1" ht="25.5" x14ac:dyDescent="0.2">
      <c r="A103" s="119" t="s">
        <v>260</v>
      </c>
      <c r="B103" s="176" t="s">
        <v>484</v>
      </c>
      <c r="C103" s="149" t="s">
        <v>147</v>
      </c>
      <c r="D103" s="165">
        <v>1</v>
      </c>
      <c r="E103" s="119"/>
      <c r="F103" s="181"/>
      <c r="G103" s="182"/>
      <c r="H103" s="183"/>
      <c r="I103" s="182"/>
      <c r="J103" s="183"/>
      <c r="K103" s="182"/>
      <c r="L103" s="183"/>
      <c r="M103" s="182"/>
      <c r="N103" s="183"/>
      <c r="O103" s="181"/>
    </row>
    <row r="104" spans="1:15" s="138" customFormat="1" ht="25.5" x14ac:dyDescent="0.2">
      <c r="A104" s="300" t="s">
        <v>553</v>
      </c>
      <c r="B104" s="301" t="s">
        <v>548</v>
      </c>
      <c r="C104" s="299" t="s">
        <v>549</v>
      </c>
      <c r="D104" s="298">
        <v>0.44</v>
      </c>
      <c r="E104" s="292"/>
      <c r="F104" s="183"/>
      <c r="G104" s="289"/>
      <c r="H104" s="72"/>
      <c r="I104" s="289"/>
      <c r="J104" s="72"/>
      <c r="K104" s="289"/>
      <c r="L104" s="72"/>
      <c r="M104" s="289"/>
      <c r="N104" s="72"/>
      <c r="O104" s="72"/>
    </row>
    <row r="105" spans="1:15" s="138" customFormat="1" ht="25.5" x14ac:dyDescent="0.2">
      <c r="A105" s="300" t="s">
        <v>554</v>
      </c>
      <c r="B105" s="301" t="s">
        <v>557</v>
      </c>
      <c r="C105" s="299" t="s">
        <v>549</v>
      </c>
      <c r="D105" s="298">
        <v>1.45</v>
      </c>
      <c r="E105" s="292"/>
      <c r="F105" s="183"/>
      <c r="G105" s="289"/>
      <c r="H105" s="72"/>
      <c r="I105" s="289"/>
      <c r="J105" s="72"/>
      <c r="K105" s="289"/>
      <c r="L105" s="72"/>
      <c r="M105" s="289"/>
      <c r="N105" s="72"/>
      <c r="O105" s="72"/>
    </row>
    <row r="106" spans="1:15" s="138" customFormat="1" ht="15" customHeight="1" x14ac:dyDescent="0.2">
      <c r="A106" s="300" t="s">
        <v>555</v>
      </c>
      <c r="B106" s="301" t="s">
        <v>550</v>
      </c>
      <c r="C106" s="302" t="s">
        <v>551</v>
      </c>
      <c r="D106" s="298">
        <v>150.9</v>
      </c>
      <c r="E106" s="292"/>
      <c r="F106" s="183"/>
      <c r="G106" s="289"/>
      <c r="H106" s="72"/>
      <c r="I106" s="289"/>
      <c r="J106" s="72"/>
      <c r="K106" s="289"/>
      <c r="L106" s="72"/>
      <c r="M106" s="289"/>
      <c r="N106" s="72"/>
      <c r="O106" s="72"/>
    </row>
    <row r="107" spans="1:15" s="138" customFormat="1" ht="25.5" x14ac:dyDescent="0.2">
      <c r="A107" s="300" t="s">
        <v>556</v>
      </c>
      <c r="B107" s="301" t="s">
        <v>558</v>
      </c>
      <c r="C107" s="302" t="s">
        <v>147</v>
      </c>
      <c r="D107" s="298">
        <v>5</v>
      </c>
      <c r="E107" s="292"/>
      <c r="F107" s="183"/>
      <c r="G107" s="289"/>
      <c r="H107" s="72"/>
      <c r="I107" s="289"/>
      <c r="J107" s="72"/>
      <c r="K107" s="289"/>
      <c r="L107" s="72"/>
      <c r="M107" s="289"/>
      <c r="N107" s="72"/>
      <c r="O107" s="72"/>
    </row>
    <row r="108" spans="1:15" s="126" customFormat="1" ht="25.5" x14ac:dyDescent="0.2">
      <c r="A108" s="119" t="s">
        <v>261</v>
      </c>
      <c r="B108" s="176" t="s">
        <v>385</v>
      </c>
      <c r="C108" s="149" t="s">
        <v>147</v>
      </c>
      <c r="D108" s="165">
        <v>1</v>
      </c>
      <c r="E108" s="119"/>
      <c r="F108" s="181"/>
      <c r="G108" s="182"/>
      <c r="H108" s="183"/>
      <c r="I108" s="182"/>
      <c r="J108" s="183"/>
      <c r="K108" s="182"/>
      <c r="L108" s="183"/>
      <c r="M108" s="182"/>
      <c r="N108" s="183"/>
      <c r="O108" s="181"/>
    </row>
    <row r="109" spans="1:15" ht="18.75" customHeight="1" x14ac:dyDescent="0.2">
      <c r="A109" s="147" t="s">
        <v>564</v>
      </c>
      <c r="B109" s="148" t="s">
        <v>559</v>
      </c>
      <c r="C109" s="149" t="s">
        <v>110</v>
      </c>
      <c r="D109" s="150">
        <v>0.6</v>
      </c>
      <c r="E109" s="291"/>
      <c r="F109" s="87"/>
      <c r="G109" s="289"/>
      <c r="H109" s="72"/>
      <c r="I109" s="289"/>
      <c r="J109" s="72"/>
      <c r="K109" s="289"/>
      <c r="L109" s="72"/>
      <c r="M109" s="72"/>
      <c r="N109" s="72"/>
      <c r="O109" s="72"/>
    </row>
    <row r="110" spans="1:15" s="89" customFormat="1" ht="20.25" customHeight="1" x14ac:dyDescent="0.2">
      <c r="A110" s="147" t="s">
        <v>565</v>
      </c>
      <c r="B110" s="303" t="s">
        <v>562</v>
      </c>
      <c r="C110" s="304" t="s">
        <v>561</v>
      </c>
      <c r="D110" s="305">
        <v>0.1</v>
      </c>
      <c r="E110" s="86"/>
      <c r="F110" s="72"/>
      <c r="G110" s="289"/>
      <c r="H110" s="87"/>
      <c r="I110" s="88"/>
      <c r="J110" s="87"/>
      <c r="K110" s="289"/>
      <c r="L110" s="72"/>
      <c r="M110" s="72"/>
      <c r="N110" s="72"/>
      <c r="O110" s="72"/>
    </row>
    <row r="111" spans="1:15" s="138" customFormat="1" ht="23.25" customHeight="1" x14ac:dyDescent="0.2">
      <c r="A111" s="147" t="s">
        <v>566</v>
      </c>
      <c r="B111" s="301" t="s">
        <v>563</v>
      </c>
      <c r="C111" s="299" t="s">
        <v>549</v>
      </c>
      <c r="D111" s="298">
        <v>0.3</v>
      </c>
      <c r="E111" s="292"/>
      <c r="F111" s="183"/>
      <c r="G111" s="289"/>
      <c r="H111" s="72"/>
      <c r="I111" s="289"/>
      <c r="J111" s="72"/>
      <c r="K111" s="289"/>
      <c r="L111" s="72"/>
      <c r="M111" s="72"/>
      <c r="N111" s="72"/>
      <c r="O111" s="72"/>
    </row>
    <row r="112" spans="1:15" s="138" customFormat="1" ht="18" customHeight="1" x14ac:dyDescent="0.2">
      <c r="A112" s="147" t="s">
        <v>568</v>
      </c>
      <c r="B112" s="301" t="s">
        <v>550</v>
      </c>
      <c r="C112" s="302" t="s">
        <v>551</v>
      </c>
      <c r="D112" s="298">
        <v>15.3</v>
      </c>
      <c r="E112" s="292"/>
      <c r="F112" s="183"/>
      <c r="G112" s="289"/>
      <c r="H112" s="72"/>
      <c r="I112" s="289"/>
      <c r="J112" s="72"/>
      <c r="K112" s="289"/>
      <c r="L112" s="72"/>
      <c r="M112" s="72"/>
      <c r="N112" s="72"/>
      <c r="O112" s="72"/>
    </row>
    <row r="113" spans="1:15" s="138" customFormat="1" ht="16.5" customHeight="1" x14ac:dyDescent="0.2">
      <c r="A113" s="147" t="s">
        <v>569</v>
      </c>
      <c r="B113" s="301" t="s">
        <v>567</v>
      </c>
      <c r="C113" s="302" t="s">
        <v>551</v>
      </c>
      <c r="D113" s="298">
        <v>73.78</v>
      </c>
      <c r="E113" s="292"/>
      <c r="F113" s="183"/>
      <c r="G113" s="289"/>
      <c r="H113" s="72"/>
      <c r="I113" s="289"/>
      <c r="J113" s="72"/>
      <c r="K113" s="289"/>
      <c r="L113" s="72"/>
      <c r="M113" s="289"/>
      <c r="N113" s="72"/>
      <c r="O113" s="72"/>
    </row>
    <row r="114" spans="1:15" s="138" customFormat="1" ht="18.75" customHeight="1" x14ac:dyDescent="0.2">
      <c r="A114" s="147" t="s">
        <v>571</v>
      </c>
      <c r="B114" s="301" t="s">
        <v>570</v>
      </c>
      <c r="C114" s="149" t="s">
        <v>113</v>
      </c>
      <c r="D114" s="298">
        <v>3</v>
      </c>
      <c r="E114" s="292"/>
      <c r="F114" s="183"/>
      <c r="G114" s="289"/>
      <c r="H114" s="72"/>
      <c r="I114" s="289"/>
      <c r="J114" s="72"/>
      <c r="K114" s="289"/>
      <c r="L114" s="72"/>
      <c r="M114" s="289"/>
      <c r="N114" s="72"/>
      <c r="O114" s="72"/>
    </row>
    <row r="115" spans="1:15" s="126" customFormat="1" ht="81" customHeight="1" x14ac:dyDescent="0.2">
      <c r="A115" s="119" t="s">
        <v>336</v>
      </c>
      <c r="B115" s="176" t="s">
        <v>485</v>
      </c>
      <c r="C115" s="177" t="s">
        <v>26</v>
      </c>
      <c r="D115" s="178">
        <v>1</v>
      </c>
      <c r="E115" s="297"/>
      <c r="F115" s="293"/>
      <c r="G115" s="88"/>
      <c r="H115" s="87"/>
      <c r="I115" s="293"/>
      <c r="J115" s="87"/>
      <c r="K115" s="289"/>
      <c r="L115" s="72"/>
      <c r="M115" s="72"/>
      <c r="N115" s="72"/>
      <c r="O115" s="72"/>
    </row>
    <row r="116" spans="1:15" s="126" customFormat="1" ht="56.25" customHeight="1" x14ac:dyDescent="0.2">
      <c r="A116" s="119" t="s">
        <v>337</v>
      </c>
      <c r="B116" s="148" t="s">
        <v>166</v>
      </c>
      <c r="C116" s="152" t="s">
        <v>26</v>
      </c>
      <c r="D116" s="165">
        <v>1</v>
      </c>
      <c r="E116" s="86"/>
      <c r="F116" s="293"/>
      <c r="G116" s="88"/>
      <c r="H116" s="87"/>
      <c r="I116" s="293"/>
      <c r="J116" s="87"/>
      <c r="K116" s="289"/>
      <c r="L116" s="72"/>
      <c r="M116" s="72"/>
      <c r="N116" s="72"/>
      <c r="O116" s="72"/>
    </row>
    <row r="117" spans="1:15" s="71" customFormat="1" x14ac:dyDescent="0.2">
      <c r="A117" s="64"/>
      <c r="B117" s="65"/>
      <c r="C117" s="66"/>
      <c r="D117" s="67"/>
      <c r="E117" s="68"/>
      <c r="F117" s="69"/>
      <c r="G117" s="70"/>
      <c r="H117" s="69"/>
      <c r="I117" s="70"/>
      <c r="J117" s="69"/>
      <c r="K117" s="70"/>
      <c r="L117" s="69"/>
      <c r="M117" s="70"/>
      <c r="N117" s="69"/>
      <c r="O117" s="69"/>
    </row>
    <row r="118" spans="1:15" s="42" customFormat="1" x14ac:dyDescent="0.2">
      <c r="A118" s="43"/>
      <c r="B118" s="23" t="s">
        <v>0</v>
      </c>
      <c r="C118" s="44"/>
      <c r="D118" s="43"/>
      <c r="E118" s="45"/>
      <c r="F118" s="46"/>
      <c r="G118" s="48"/>
      <c r="H118" s="47"/>
      <c r="I118" s="48"/>
      <c r="J118" s="47"/>
      <c r="K118" s="48"/>
      <c r="L118" s="47"/>
      <c r="M118" s="48"/>
      <c r="N118" s="47"/>
      <c r="O118" s="73"/>
    </row>
    <row r="119" spans="1:15" x14ac:dyDescent="0.2">
      <c r="J119" s="15" t="s">
        <v>723</v>
      </c>
      <c r="K119" s="14"/>
      <c r="L119" s="14"/>
      <c r="M119" s="14"/>
      <c r="N119" s="14"/>
      <c r="O119" s="49"/>
    </row>
    <row r="120" spans="1:15" x14ac:dyDescent="0.2">
      <c r="J120" s="15" t="s">
        <v>19</v>
      </c>
      <c r="K120" s="50"/>
      <c r="L120" s="50"/>
      <c r="M120" s="50"/>
      <c r="N120" s="50"/>
      <c r="O120" s="51"/>
    </row>
    <row r="121" spans="1:15" x14ac:dyDescent="0.2">
      <c r="J121" s="15"/>
      <c r="K121" s="74"/>
      <c r="L121" s="74"/>
      <c r="M121" s="74"/>
      <c r="N121" s="74"/>
      <c r="O121" s="75"/>
    </row>
    <row r="122" spans="1:15" x14ac:dyDescent="0.2">
      <c r="B122" s="52" t="s">
        <v>24</v>
      </c>
      <c r="E122" s="53"/>
    </row>
    <row r="123" spans="1:15" x14ac:dyDescent="0.2">
      <c r="E123" s="53" t="s">
        <v>724</v>
      </c>
    </row>
    <row r="124" spans="1:15" x14ac:dyDescent="0.2">
      <c r="B124" s="52" t="s">
        <v>25</v>
      </c>
      <c r="E124" s="53"/>
    </row>
    <row r="125" spans="1:15" x14ac:dyDescent="0.2">
      <c r="E125"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1-26&amp;"Arial,Bold"&amp;USADZĪVES KANALIZĀCIJA K1, KSS-STACIJAS UN KANALIZĀCIJAS SPIEDVADS K1S STACIJAS IELĀ.</oddHeader>
    <oddFooter>&amp;C&amp;8&amp;P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66"/>
  <sheetViews>
    <sheetView topLeftCell="A56" workbookViewId="0">
      <selection activeCell="E66" sqref="E66"/>
    </sheetView>
  </sheetViews>
  <sheetFormatPr defaultColWidth="9.140625" defaultRowHeight="12.75" x14ac:dyDescent="0.2"/>
  <cols>
    <col min="1" max="1" width="6.5703125" style="3" customWidth="1"/>
    <col min="2" max="2" width="40.2851562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D41</f>
        <v>93.34</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D42</f>
        <v>234.16</v>
      </c>
      <c r="E12" s="86"/>
      <c r="F12" s="87"/>
      <c r="G12" s="289"/>
      <c r="H12" s="87"/>
      <c r="I12" s="88"/>
      <c r="J12" s="87"/>
      <c r="K12" s="289"/>
      <c r="L12" s="72"/>
      <c r="M12" s="72"/>
      <c r="N12" s="72"/>
      <c r="O12" s="72"/>
      <c r="Q12" s="307"/>
    </row>
    <row r="13" spans="1:17" s="89" customFormat="1" ht="25.5" x14ac:dyDescent="0.2">
      <c r="A13" s="152" t="s">
        <v>169</v>
      </c>
      <c r="B13" s="148" t="s">
        <v>109</v>
      </c>
      <c r="C13" s="207" t="s">
        <v>110</v>
      </c>
      <c r="D13" s="150">
        <v>1174.4949999999999</v>
      </c>
      <c r="E13" s="651"/>
      <c r="F13" s="649"/>
      <c r="G13" s="650"/>
      <c r="H13" s="648"/>
      <c r="I13" s="650"/>
      <c r="J13" s="647"/>
      <c r="K13" s="650"/>
      <c r="L13" s="647"/>
      <c r="M13" s="647"/>
      <c r="N13" s="647"/>
      <c r="O13" s="72"/>
    </row>
    <row r="14" spans="1:17" s="89" customFormat="1" ht="63.75" x14ac:dyDescent="0.2">
      <c r="A14" s="152" t="s">
        <v>170</v>
      </c>
      <c r="B14" s="155" t="s">
        <v>111</v>
      </c>
      <c r="C14" s="207" t="s">
        <v>110</v>
      </c>
      <c r="D14" s="150">
        <v>516.62197368421039</v>
      </c>
      <c r="E14" s="652"/>
      <c r="F14" s="649"/>
      <c r="G14" s="650"/>
      <c r="H14" s="647"/>
      <c r="I14" s="650"/>
      <c r="J14" s="647"/>
      <c r="K14" s="650"/>
      <c r="L14" s="647"/>
      <c r="M14" s="647"/>
      <c r="N14" s="647"/>
      <c r="O14" s="72"/>
    </row>
    <row r="15" spans="1:17" s="89" customFormat="1" ht="38.25" x14ac:dyDescent="0.2">
      <c r="A15" s="152" t="s">
        <v>171</v>
      </c>
      <c r="B15" s="155" t="s">
        <v>112</v>
      </c>
      <c r="C15" s="207" t="s">
        <v>113</v>
      </c>
      <c r="D15" s="150">
        <v>818.75</v>
      </c>
      <c r="E15" s="86"/>
      <c r="F15" s="87"/>
      <c r="G15" s="289"/>
      <c r="H15" s="87"/>
      <c r="I15" s="88"/>
      <c r="J15" s="72"/>
      <c r="K15" s="289"/>
      <c r="L15" s="72"/>
      <c r="M15" s="72"/>
      <c r="N15" s="72"/>
      <c r="O15" s="72"/>
    </row>
    <row r="16" spans="1:17" s="89" customFormat="1" ht="63.75" x14ac:dyDescent="0.2">
      <c r="A16" s="152" t="s">
        <v>172</v>
      </c>
      <c r="B16" s="159" t="s">
        <v>114</v>
      </c>
      <c r="C16" s="207" t="s">
        <v>113</v>
      </c>
      <c r="D16" s="150">
        <v>818.75</v>
      </c>
      <c r="E16" s="86"/>
      <c r="F16" s="87"/>
      <c r="G16" s="289"/>
      <c r="H16" s="87"/>
      <c r="I16" s="88"/>
      <c r="J16" s="87"/>
      <c r="K16" s="289"/>
      <c r="L16" s="72"/>
      <c r="M16" s="72"/>
      <c r="N16" s="72"/>
      <c r="O16" s="72"/>
    </row>
    <row r="17" spans="1:17" s="89" customFormat="1" ht="25.5" x14ac:dyDescent="0.2">
      <c r="A17" s="152" t="s">
        <v>173</v>
      </c>
      <c r="B17" s="155" t="s">
        <v>115</v>
      </c>
      <c r="C17" s="207" t="s">
        <v>113</v>
      </c>
      <c r="D17" s="150">
        <v>48.414999999999999</v>
      </c>
      <c r="E17" s="86"/>
      <c r="F17" s="87"/>
      <c r="G17" s="289"/>
      <c r="H17" s="87"/>
      <c r="I17" s="88"/>
      <c r="J17" s="87"/>
      <c r="K17" s="289"/>
      <c r="L17" s="72"/>
      <c r="M17" s="72"/>
      <c r="N17" s="72"/>
      <c r="O17" s="72"/>
    </row>
    <row r="18" spans="1:17" s="89" customFormat="1" ht="38.25" x14ac:dyDescent="0.2">
      <c r="A18" s="152" t="s">
        <v>174</v>
      </c>
      <c r="B18" s="159" t="s">
        <v>116</v>
      </c>
      <c r="C18" s="207" t="s">
        <v>113</v>
      </c>
      <c r="D18" s="150">
        <v>48.414999999999999</v>
      </c>
      <c r="E18" s="292"/>
      <c r="F18" s="87"/>
      <c r="G18" s="289"/>
      <c r="H18" s="87"/>
      <c r="I18" s="289"/>
      <c r="J18" s="72"/>
      <c r="K18" s="289"/>
      <c r="L18" s="72"/>
      <c r="M18" s="72"/>
      <c r="N18" s="72"/>
      <c r="O18" s="72"/>
    </row>
    <row r="19" spans="1:17" s="89" customFormat="1" ht="14.25" x14ac:dyDescent="0.2">
      <c r="A19" s="152" t="s">
        <v>175</v>
      </c>
      <c r="B19" s="155" t="s">
        <v>117</v>
      </c>
      <c r="C19" s="207" t="s">
        <v>113</v>
      </c>
      <c r="D19" s="150">
        <v>191.25</v>
      </c>
      <c r="E19" s="292"/>
      <c r="F19" s="87"/>
      <c r="G19" s="289"/>
      <c r="H19" s="72"/>
      <c r="I19" s="289"/>
      <c r="J19" s="72"/>
      <c r="K19" s="289"/>
      <c r="L19" s="72"/>
      <c r="M19" s="72"/>
      <c r="N19" s="72"/>
      <c r="O19" s="72"/>
    </row>
    <row r="20" spans="1:17" s="89" customFormat="1" ht="38.25" x14ac:dyDescent="0.2">
      <c r="A20" s="152" t="s">
        <v>176</v>
      </c>
      <c r="B20" s="159" t="s">
        <v>574</v>
      </c>
      <c r="C20" s="207" t="s">
        <v>113</v>
      </c>
      <c r="D20" s="150">
        <v>191.25</v>
      </c>
      <c r="E20" s="86"/>
      <c r="F20" s="87"/>
      <c r="G20" s="289"/>
      <c r="H20" s="87"/>
      <c r="I20" s="88"/>
      <c r="J20" s="87"/>
      <c r="K20" s="289"/>
      <c r="L20" s="72"/>
      <c r="M20" s="72"/>
      <c r="N20" s="72"/>
      <c r="O20" s="72"/>
    </row>
    <row r="21" spans="1:17" ht="38.25" x14ac:dyDescent="0.2">
      <c r="A21" s="152" t="s">
        <v>177</v>
      </c>
      <c r="B21" s="155" t="s">
        <v>118</v>
      </c>
      <c r="C21" s="207" t="s">
        <v>108</v>
      </c>
      <c r="D21" s="153">
        <v>327.5</v>
      </c>
      <c r="E21" s="292"/>
      <c r="F21" s="87"/>
      <c r="G21" s="289"/>
      <c r="H21" s="72"/>
      <c r="I21" s="289"/>
      <c r="J21" s="72"/>
      <c r="K21" s="289"/>
      <c r="L21" s="72"/>
      <c r="M21" s="72"/>
      <c r="N21" s="72"/>
      <c r="O21" s="72"/>
    </row>
    <row r="22" spans="1:17" ht="25.5" x14ac:dyDescent="0.2">
      <c r="A22" s="152" t="s">
        <v>178</v>
      </c>
      <c r="B22" s="155" t="s">
        <v>119</v>
      </c>
      <c r="C22" s="207" t="s">
        <v>110</v>
      </c>
      <c r="D22" s="150">
        <v>73.687499999999986</v>
      </c>
      <c r="E22" s="291"/>
      <c r="F22" s="87"/>
      <c r="G22" s="289"/>
      <c r="H22" s="72"/>
      <c r="I22" s="289"/>
      <c r="J22" s="72"/>
      <c r="K22" s="289"/>
      <c r="L22" s="72"/>
      <c r="M22" s="72"/>
      <c r="N22" s="72"/>
      <c r="O22" s="72"/>
    </row>
    <row r="23" spans="1:17" ht="14.25" x14ac:dyDescent="0.2">
      <c r="A23" s="152" t="s">
        <v>179</v>
      </c>
      <c r="B23" s="155" t="s">
        <v>120</v>
      </c>
      <c r="C23" s="207" t="s">
        <v>110</v>
      </c>
      <c r="D23" s="150">
        <v>147.37499999999997</v>
      </c>
      <c r="E23" s="291"/>
      <c r="F23" s="87"/>
      <c r="G23" s="289"/>
      <c r="H23" s="72"/>
      <c r="I23" s="289"/>
      <c r="J23" s="72"/>
      <c r="K23" s="289"/>
      <c r="L23" s="72"/>
      <c r="M23" s="72"/>
      <c r="N23" s="72"/>
      <c r="O23" s="72"/>
    </row>
    <row r="24" spans="1:17" ht="51" x14ac:dyDescent="0.2">
      <c r="A24" s="152" t="s">
        <v>180</v>
      </c>
      <c r="B24" s="208" t="s">
        <v>121</v>
      </c>
      <c r="C24" s="207" t="s">
        <v>110</v>
      </c>
      <c r="D24" s="150">
        <v>49.125</v>
      </c>
      <c r="E24" s="292"/>
      <c r="F24" s="72"/>
      <c r="G24" s="289"/>
      <c r="H24" s="72"/>
      <c r="I24" s="289"/>
      <c r="J24" s="72"/>
      <c r="K24" s="289"/>
      <c r="L24" s="72"/>
      <c r="M24" s="72"/>
      <c r="N24" s="72"/>
      <c r="O24" s="72"/>
    </row>
    <row r="25" spans="1:17" x14ac:dyDescent="0.2">
      <c r="A25" s="152" t="s">
        <v>181</v>
      </c>
      <c r="B25" s="154" t="s">
        <v>122</v>
      </c>
      <c r="C25" s="149" t="s">
        <v>108</v>
      </c>
      <c r="D25" s="150">
        <v>327.5</v>
      </c>
      <c r="E25" s="85"/>
      <c r="F25" s="87"/>
      <c r="G25" s="289"/>
      <c r="H25" s="87"/>
      <c r="I25" s="289"/>
      <c r="J25" s="72"/>
      <c r="K25" s="289"/>
      <c r="L25" s="72"/>
      <c r="M25" s="72"/>
      <c r="N25" s="72"/>
      <c r="O25" s="72"/>
    </row>
    <row r="26" spans="1:17" x14ac:dyDescent="0.2">
      <c r="A26" s="18"/>
      <c r="B26" s="156" t="s">
        <v>123</v>
      </c>
      <c r="C26" s="156"/>
      <c r="D26" s="157"/>
      <c r="E26" s="25"/>
      <c r="F26" s="31"/>
      <c r="G26" s="33"/>
      <c r="H26" s="35"/>
      <c r="I26" s="33"/>
      <c r="J26" s="35"/>
      <c r="K26" s="33"/>
      <c r="L26" s="35"/>
      <c r="M26" s="33"/>
      <c r="N26" s="35"/>
      <c r="O26" s="41"/>
    </row>
    <row r="27" spans="1:17" s="89" customFormat="1" ht="25.5" x14ac:dyDescent="0.2">
      <c r="A27" s="152" t="s">
        <v>182</v>
      </c>
      <c r="B27" s="155" t="s">
        <v>684</v>
      </c>
      <c r="C27" s="207" t="s">
        <v>108</v>
      </c>
      <c r="D27" s="216">
        <f>D43</f>
        <v>118.1</v>
      </c>
      <c r="E27" s="86"/>
      <c r="F27" s="87"/>
      <c r="G27" s="289"/>
      <c r="H27" s="87"/>
      <c r="I27" s="88"/>
      <c r="J27" s="87"/>
      <c r="K27" s="289"/>
      <c r="L27" s="72"/>
      <c r="M27" s="72"/>
      <c r="N27" s="72"/>
      <c r="O27" s="72"/>
      <c r="Q27" s="307"/>
    </row>
    <row r="28" spans="1:17" ht="25.5" x14ac:dyDescent="0.2">
      <c r="A28" s="152" t="s">
        <v>183</v>
      </c>
      <c r="B28" s="148" t="s">
        <v>109</v>
      </c>
      <c r="C28" s="207" t="s">
        <v>110</v>
      </c>
      <c r="D28" s="150">
        <v>336.58499999999992</v>
      </c>
      <c r="E28" s="657"/>
      <c r="F28" s="655"/>
      <c r="G28" s="656"/>
      <c r="H28" s="654"/>
      <c r="I28" s="656"/>
      <c r="J28" s="653"/>
      <c r="K28" s="656"/>
      <c r="L28" s="653"/>
      <c r="M28" s="653"/>
      <c r="N28" s="653"/>
      <c r="O28" s="72"/>
    </row>
    <row r="29" spans="1:17" ht="63.75" x14ac:dyDescent="0.2">
      <c r="A29" s="152" t="s">
        <v>184</v>
      </c>
      <c r="B29" s="155" t="s">
        <v>111</v>
      </c>
      <c r="C29" s="207" t="s">
        <v>110</v>
      </c>
      <c r="D29" s="150">
        <v>179.24429999999992</v>
      </c>
      <c r="E29" s="658"/>
      <c r="F29" s="655"/>
      <c r="G29" s="656"/>
      <c r="H29" s="653"/>
      <c r="I29" s="656"/>
      <c r="J29" s="653"/>
      <c r="K29" s="656"/>
      <c r="L29" s="653"/>
      <c r="M29" s="653"/>
      <c r="N29" s="653"/>
      <c r="O29" s="72"/>
    </row>
    <row r="30" spans="1:17" ht="38.25" x14ac:dyDescent="0.2">
      <c r="A30" s="152" t="s">
        <v>185</v>
      </c>
      <c r="B30" s="155" t="s">
        <v>276</v>
      </c>
      <c r="C30" s="207" t="s">
        <v>113</v>
      </c>
      <c r="D30" s="150">
        <v>86.6</v>
      </c>
      <c r="E30" s="86"/>
      <c r="F30" s="87"/>
      <c r="G30" s="289"/>
      <c r="H30" s="87"/>
      <c r="I30" s="88"/>
      <c r="J30" s="72"/>
      <c r="K30" s="289"/>
      <c r="L30" s="72"/>
      <c r="M30" s="72"/>
      <c r="N30" s="72"/>
      <c r="O30" s="72"/>
    </row>
    <row r="31" spans="1:17" ht="51" x14ac:dyDescent="0.2">
      <c r="A31" s="152" t="s">
        <v>186</v>
      </c>
      <c r="B31" s="159" t="s">
        <v>277</v>
      </c>
      <c r="C31" s="207" t="s">
        <v>127</v>
      </c>
      <c r="D31" s="150">
        <v>86.6</v>
      </c>
      <c r="E31" s="86"/>
      <c r="F31" s="87"/>
      <c r="G31" s="289"/>
      <c r="H31" s="87"/>
      <c r="I31" s="88"/>
      <c r="J31" s="87"/>
      <c r="K31" s="289"/>
      <c r="L31" s="72"/>
      <c r="M31" s="72"/>
      <c r="N31" s="72"/>
      <c r="O31" s="72"/>
    </row>
    <row r="32" spans="1:17" ht="25.5" x14ac:dyDescent="0.2">
      <c r="A32" s="152" t="s">
        <v>187</v>
      </c>
      <c r="B32" s="155" t="s">
        <v>124</v>
      </c>
      <c r="C32" s="207" t="s">
        <v>113</v>
      </c>
      <c r="D32" s="150">
        <v>30</v>
      </c>
      <c r="E32" s="86"/>
      <c r="F32" s="87"/>
      <c r="G32" s="289"/>
      <c r="H32" s="87"/>
      <c r="I32" s="88"/>
      <c r="J32" s="87"/>
      <c r="K32" s="289"/>
      <c r="L32" s="72"/>
      <c r="M32" s="72"/>
      <c r="N32" s="72"/>
      <c r="O32" s="72"/>
    </row>
    <row r="33" spans="1:15" ht="38.25" x14ac:dyDescent="0.2">
      <c r="A33" s="152" t="s">
        <v>188</v>
      </c>
      <c r="B33" s="159" t="s">
        <v>125</v>
      </c>
      <c r="C33" s="207" t="s">
        <v>113</v>
      </c>
      <c r="D33" s="150">
        <v>30</v>
      </c>
      <c r="E33" s="292"/>
      <c r="F33" s="87"/>
      <c r="G33" s="289"/>
      <c r="H33" s="87"/>
      <c r="I33" s="289"/>
      <c r="J33" s="72"/>
      <c r="K33" s="289"/>
      <c r="L33" s="72"/>
      <c r="M33" s="72"/>
      <c r="N33" s="72"/>
      <c r="O33" s="72"/>
    </row>
    <row r="34" spans="1:15" ht="25.5" x14ac:dyDescent="0.2">
      <c r="A34" s="152" t="s">
        <v>189</v>
      </c>
      <c r="B34" s="155" t="s">
        <v>126</v>
      </c>
      <c r="C34" s="207" t="s">
        <v>127</v>
      </c>
      <c r="D34" s="150">
        <v>76.5</v>
      </c>
      <c r="E34" s="292"/>
      <c r="F34" s="87"/>
      <c r="G34" s="289"/>
      <c r="H34" s="72"/>
      <c r="I34" s="289"/>
      <c r="J34" s="72"/>
      <c r="K34" s="289"/>
      <c r="L34" s="72"/>
      <c r="M34" s="72"/>
      <c r="N34" s="72"/>
      <c r="O34" s="72"/>
    </row>
    <row r="35" spans="1:15" ht="51" x14ac:dyDescent="0.2">
      <c r="A35" s="152" t="s">
        <v>190</v>
      </c>
      <c r="B35" s="159" t="s">
        <v>573</v>
      </c>
      <c r="C35" s="207" t="s">
        <v>113</v>
      </c>
      <c r="D35" s="150">
        <v>76.5</v>
      </c>
      <c r="E35" s="86"/>
      <c r="F35" s="87"/>
      <c r="G35" s="289"/>
      <c r="H35" s="87"/>
      <c r="I35" s="88"/>
      <c r="J35" s="87"/>
      <c r="K35" s="289"/>
      <c r="L35" s="72"/>
      <c r="M35" s="72"/>
      <c r="N35" s="72"/>
      <c r="O35" s="72"/>
    </row>
    <row r="36" spans="1:15" ht="38.25" x14ac:dyDescent="0.2">
      <c r="A36" s="152" t="s">
        <v>191</v>
      </c>
      <c r="B36" s="155" t="s">
        <v>118</v>
      </c>
      <c r="C36" s="207" t="s">
        <v>108</v>
      </c>
      <c r="D36" s="150">
        <v>118.1</v>
      </c>
      <c r="E36" s="292"/>
      <c r="F36" s="87"/>
      <c r="G36" s="289"/>
      <c r="H36" s="72"/>
      <c r="I36" s="289"/>
      <c r="J36" s="72"/>
      <c r="K36" s="289"/>
      <c r="L36" s="72"/>
      <c r="M36" s="72"/>
      <c r="N36" s="72"/>
      <c r="O36" s="72"/>
    </row>
    <row r="37" spans="1:15" ht="25.5" x14ac:dyDescent="0.2">
      <c r="A37" s="152" t="s">
        <v>192</v>
      </c>
      <c r="B37" s="155" t="s">
        <v>119</v>
      </c>
      <c r="C37" s="207" t="s">
        <v>110</v>
      </c>
      <c r="D37" s="150">
        <v>26.572499999999994</v>
      </c>
      <c r="E37" s="291"/>
      <c r="F37" s="87"/>
      <c r="G37" s="289"/>
      <c r="H37" s="72"/>
      <c r="I37" s="289"/>
      <c r="J37" s="72"/>
      <c r="K37" s="289"/>
      <c r="L37" s="72"/>
      <c r="M37" s="72"/>
      <c r="N37" s="72"/>
      <c r="O37" s="72"/>
    </row>
    <row r="38" spans="1:15" ht="14.25" x14ac:dyDescent="0.2">
      <c r="A38" s="152" t="s">
        <v>310</v>
      </c>
      <c r="B38" s="155" t="s">
        <v>120</v>
      </c>
      <c r="C38" s="207" t="s">
        <v>110</v>
      </c>
      <c r="D38" s="150">
        <v>53.144999999999989</v>
      </c>
      <c r="E38" s="291"/>
      <c r="F38" s="87"/>
      <c r="G38" s="289"/>
      <c r="H38" s="72"/>
      <c r="I38" s="289"/>
      <c r="J38" s="72"/>
      <c r="K38" s="289"/>
      <c r="L38" s="72"/>
      <c r="M38" s="72"/>
      <c r="N38" s="72"/>
      <c r="O38" s="72"/>
    </row>
    <row r="39" spans="1:15" ht="51" x14ac:dyDescent="0.2">
      <c r="A39" s="152" t="s">
        <v>311</v>
      </c>
      <c r="B39" s="208" t="s">
        <v>121</v>
      </c>
      <c r="C39" s="207" t="s">
        <v>110</v>
      </c>
      <c r="D39" s="150">
        <v>5.1959999999999997</v>
      </c>
      <c r="E39" s="292"/>
      <c r="F39" s="72"/>
      <c r="G39" s="289"/>
      <c r="H39" s="72"/>
      <c r="I39" s="289"/>
      <c r="J39" s="72"/>
      <c r="K39" s="289"/>
      <c r="L39" s="72"/>
      <c r="M39" s="72"/>
      <c r="N39" s="72"/>
      <c r="O39" s="72"/>
    </row>
    <row r="40" spans="1:15" s="116" customFormat="1" x14ac:dyDescent="0.2">
      <c r="A40" s="139">
        <v>2</v>
      </c>
      <c r="B40" s="145" t="s">
        <v>128</v>
      </c>
      <c r="C40" s="158"/>
      <c r="D40" s="146"/>
      <c r="E40" s="140"/>
      <c r="F40" s="141"/>
      <c r="G40" s="142"/>
      <c r="H40" s="143"/>
      <c r="I40" s="142"/>
      <c r="J40" s="143"/>
      <c r="K40" s="142"/>
      <c r="L40" s="143"/>
      <c r="M40" s="142"/>
      <c r="N40" s="143"/>
      <c r="O40" s="144"/>
    </row>
    <row r="41" spans="1:15" s="116" customFormat="1" ht="51" x14ac:dyDescent="0.2">
      <c r="A41" s="258" t="s">
        <v>193</v>
      </c>
      <c r="B41" s="159" t="s">
        <v>262</v>
      </c>
      <c r="C41" s="160" t="s">
        <v>108</v>
      </c>
      <c r="D41" s="153">
        <v>93.34</v>
      </c>
      <c r="E41" s="292"/>
      <c r="F41" s="72"/>
      <c r="G41" s="289"/>
      <c r="H41" s="87"/>
      <c r="I41" s="289"/>
      <c r="J41" s="87"/>
      <c r="K41" s="289"/>
      <c r="L41" s="72"/>
      <c r="M41" s="72"/>
      <c r="N41" s="72"/>
      <c r="O41" s="72"/>
    </row>
    <row r="42" spans="1:15" s="116" customFormat="1" ht="51" x14ac:dyDescent="0.2">
      <c r="A42" s="258" t="s">
        <v>194</v>
      </c>
      <c r="B42" s="159" t="s">
        <v>263</v>
      </c>
      <c r="C42" s="160" t="s">
        <v>108</v>
      </c>
      <c r="D42" s="153">
        <v>234.16</v>
      </c>
      <c r="E42" s="292"/>
      <c r="F42" s="72"/>
      <c r="G42" s="289"/>
      <c r="H42" s="87"/>
      <c r="I42" s="289"/>
      <c r="J42" s="87"/>
      <c r="K42" s="289"/>
      <c r="L42" s="72"/>
      <c r="M42" s="72"/>
      <c r="N42" s="72"/>
      <c r="O42" s="72"/>
    </row>
    <row r="43" spans="1:15" s="116" customFormat="1" ht="51" x14ac:dyDescent="0.2">
      <c r="A43" s="258" t="s">
        <v>195</v>
      </c>
      <c r="B43" s="159" t="s">
        <v>269</v>
      </c>
      <c r="C43" s="160" t="s">
        <v>108</v>
      </c>
      <c r="D43" s="153">
        <v>118.1</v>
      </c>
      <c r="E43" s="292"/>
      <c r="F43" s="72"/>
      <c r="G43" s="289"/>
      <c r="H43" s="87"/>
      <c r="I43" s="289"/>
      <c r="J43" s="87"/>
      <c r="K43" s="289"/>
      <c r="L43" s="72"/>
      <c r="M43" s="72"/>
      <c r="N43" s="72"/>
      <c r="O43" s="72"/>
    </row>
    <row r="44" spans="1:15" s="116" customFormat="1" ht="38.25" x14ac:dyDescent="0.2">
      <c r="A44" s="258" t="s">
        <v>196</v>
      </c>
      <c r="B44" s="161" t="s">
        <v>141</v>
      </c>
      <c r="C44" s="160" t="s">
        <v>26</v>
      </c>
      <c r="D44" s="162">
        <v>6</v>
      </c>
      <c r="E44" s="292"/>
      <c r="F44" s="72"/>
      <c r="G44" s="289"/>
      <c r="H44" s="87"/>
      <c r="I44" s="289"/>
      <c r="J44" s="87"/>
      <c r="K44" s="289"/>
      <c r="L44" s="72"/>
      <c r="M44" s="72"/>
      <c r="N44" s="72"/>
      <c r="O44" s="72"/>
    </row>
    <row r="45" spans="1:15" s="116" customFormat="1" ht="38.25" x14ac:dyDescent="0.2">
      <c r="A45" s="258" t="s">
        <v>197</v>
      </c>
      <c r="B45" s="161" t="s">
        <v>142</v>
      </c>
      <c r="C45" s="160" t="s">
        <v>26</v>
      </c>
      <c r="D45" s="241">
        <v>9</v>
      </c>
      <c r="E45" s="292"/>
      <c r="F45" s="72"/>
      <c r="G45" s="289"/>
      <c r="H45" s="87"/>
      <c r="I45" s="289"/>
      <c r="J45" s="87"/>
      <c r="K45" s="289"/>
      <c r="L45" s="72"/>
      <c r="M45" s="72"/>
      <c r="N45" s="72"/>
      <c r="O45" s="72"/>
    </row>
    <row r="46" spans="1:15" s="116" customFormat="1" ht="25.5" x14ac:dyDescent="0.2">
      <c r="A46" s="258" t="s">
        <v>198</v>
      </c>
      <c r="B46" s="164" t="s">
        <v>222</v>
      </c>
      <c r="C46" s="160" t="s">
        <v>147</v>
      </c>
      <c r="D46" s="249">
        <v>19</v>
      </c>
      <c r="E46" s="292"/>
      <c r="F46" s="72"/>
      <c r="G46" s="289"/>
      <c r="H46" s="87"/>
      <c r="I46" s="289"/>
      <c r="J46" s="87"/>
      <c r="K46" s="289"/>
      <c r="L46" s="72"/>
      <c r="M46" s="72"/>
      <c r="N46" s="72"/>
      <c r="O46" s="72"/>
    </row>
    <row r="47" spans="1:15" s="116" customFormat="1" ht="25.5" x14ac:dyDescent="0.2">
      <c r="A47" s="258" t="s">
        <v>199</v>
      </c>
      <c r="B47" s="164" t="s">
        <v>220</v>
      </c>
      <c r="C47" s="166" t="s">
        <v>147</v>
      </c>
      <c r="D47" s="253">
        <v>1</v>
      </c>
      <c r="E47" s="292"/>
      <c r="F47" s="72"/>
      <c r="G47" s="289"/>
      <c r="H47" s="87"/>
      <c r="I47" s="289"/>
      <c r="J47" s="87"/>
      <c r="K47" s="289"/>
      <c r="L47" s="72"/>
      <c r="M47" s="72"/>
      <c r="N47" s="72"/>
      <c r="O47" s="72"/>
    </row>
    <row r="48" spans="1:15" s="116" customFormat="1" ht="25.5" x14ac:dyDescent="0.2">
      <c r="A48" s="258" t="s">
        <v>200</v>
      </c>
      <c r="B48" s="179" t="s">
        <v>305</v>
      </c>
      <c r="C48" s="166" t="s">
        <v>108</v>
      </c>
      <c r="D48" s="250">
        <v>8.6999999999999993</v>
      </c>
      <c r="E48" s="290"/>
      <c r="F48" s="183"/>
      <c r="G48" s="183"/>
      <c r="H48" s="293"/>
      <c r="I48" s="183"/>
      <c r="J48" s="183"/>
      <c r="K48" s="289"/>
      <c r="L48" s="72"/>
      <c r="M48" s="72"/>
      <c r="N48" s="72"/>
      <c r="O48" s="72"/>
    </row>
    <row r="49" spans="1:15" s="116" customFormat="1" x14ac:dyDescent="0.2">
      <c r="A49" s="258" t="s">
        <v>201</v>
      </c>
      <c r="B49" s="164" t="s">
        <v>146</v>
      </c>
      <c r="C49" s="160" t="s">
        <v>147</v>
      </c>
      <c r="D49" s="242">
        <v>15</v>
      </c>
      <c r="E49" s="292"/>
      <c r="F49" s="183"/>
      <c r="G49" s="289"/>
      <c r="H49" s="72"/>
      <c r="I49" s="289"/>
      <c r="J49" s="87"/>
      <c r="K49" s="289"/>
      <c r="L49" s="72"/>
      <c r="M49" s="72"/>
      <c r="N49" s="72"/>
      <c r="O49" s="72"/>
    </row>
    <row r="50" spans="1:15" s="116" customFormat="1" ht="25.5" x14ac:dyDescent="0.2">
      <c r="A50" s="258" t="s">
        <v>202</v>
      </c>
      <c r="B50" s="155" t="s">
        <v>148</v>
      </c>
      <c r="C50" s="166" t="s">
        <v>147</v>
      </c>
      <c r="D50" s="243">
        <v>19</v>
      </c>
      <c r="E50" s="292"/>
      <c r="F50" s="183"/>
      <c r="G50" s="289"/>
      <c r="H50" s="72"/>
      <c r="I50" s="289"/>
      <c r="J50" s="87"/>
      <c r="K50" s="289"/>
      <c r="L50" s="72"/>
      <c r="M50" s="72"/>
      <c r="N50" s="72"/>
      <c r="O50" s="72"/>
    </row>
    <row r="51" spans="1:15" s="116" customFormat="1" x14ac:dyDescent="0.2">
      <c r="A51" s="258" t="s">
        <v>203</v>
      </c>
      <c r="B51" s="155" t="s">
        <v>149</v>
      </c>
      <c r="C51" s="166" t="s">
        <v>147</v>
      </c>
      <c r="D51" s="243">
        <v>19</v>
      </c>
      <c r="E51" s="86"/>
      <c r="F51" s="183"/>
      <c r="G51" s="289"/>
      <c r="H51" s="87"/>
      <c r="I51" s="88"/>
      <c r="J51" s="87"/>
      <c r="K51" s="289"/>
      <c r="L51" s="72"/>
      <c r="M51" s="72"/>
      <c r="N51" s="72"/>
      <c r="O51" s="72"/>
    </row>
    <row r="52" spans="1:15" s="116" customFormat="1" x14ac:dyDescent="0.2">
      <c r="A52" s="258" t="s">
        <v>204</v>
      </c>
      <c r="B52" s="167" t="s">
        <v>150</v>
      </c>
      <c r="C52" s="166" t="s">
        <v>108</v>
      </c>
      <c r="D52" s="240">
        <v>445.6</v>
      </c>
      <c r="E52" s="292"/>
      <c r="F52" s="183"/>
      <c r="G52" s="289"/>
      <c r="H52" s="87"/>
      <c r="I52" s="289"/>
      <c r="J52" s="87"/>
      <c r="K52" s="289"/>
      <c r="L52" s="72"/>
      <c r="M52" s="72"/>
      <c r="N52" s="72"/>
      <c r="O52" s="72"/>
    </row>
    <row r="53" spans="1:15" s="116" customFormat="1" x14ac:dyDescent="0.2">
      <c r="A53" s="258" t="s">
        <v>205</v>
      </c>
      <c r="B53" s="155" t="s">
        <v>151</v>
      </c>
      <c r="C53" s="166" t="s">
        <v>108</v>
      </c>
      <c r="D53" s="153">
        <v>327.5</v>
      </c>
      <c r="E53" s="291"/>
      <c r="F53" s="183"/>
      <c r="G53" s="289"/>
      <c r="H53" s="87"/>
      <c r="I53" s="289"/>
      <c r="J53" s="87"/>
      <c r="K53" s="289"/>
      <c r="L53" s="72"/>
      <c r="M53" s="72"/>
      <c r="N53" s="72"/>
      <c r="O53" s="72"/>
    </row>
    <row r="54" spans="1:15" s="116" customFormat="1" x14ac:dyDescent="0.2">
      <c r="A54" s="258" t="s">
        <v>206</v>
      </c>
      <c r="B54" s="155" t="s">
        <v>152</v>
      </c>
      <c r="C54" s="166" t="s">
        <v>108</v>
      </c>
      <c r="D54" s="153">
        <v>327.5</v>
      </c>
      <c r="E54" s="292"/>
      <c r="F54" s="183"/>
      <c r="G54" s="289"/>
      <c r="H54" s="87"/>
      <c r="I54" s="289"/>
      <c r="J54" s="87"/>
      <c r="K54" s="289"/>
      <c r="L54" s="72"/>
      <c r="M54" s="72"/>
      <c r="N54" s="72"/>
      <c r="O54" s="72"/>
    </row>
    <row r="55" spans="1:15" s="116" customFormat="1" ht="76.5" x14ac:dyDescent="0.2">
      <c r="A55" s="258" t="s">
        <v>207</v>
      </c>
      <c r="B55" s="155" t="s">
        <v>670</v>
      </c>
      <c r="C55" s="166" t="s">
        <v>147</v>
      </c>
      <c r="D55" s="163">
        <v>26</v>
      </c>
      <c r="E55" s="292"/>
      <c r="F55" s="183"/>
      <c r="G55" s="289"/>
      <c r="H55" s="72"/>
      <c r="I55" s="289"/>
      <c r="J55" s="87"/>
      <c r="K55" s="289"/>
      <c r="L55" s="72"/>
      <c r="M55" s="72"/>
      <c r="N55" s="72"/>
      <c r="O55" s="72"/>
    </row>
    <row r="56" spans="1:15" s="116" customFormat="1" ht="51" x14ac:dyDescent="0.2">
      <c r="A56" s="258" t="s">
        <v>208</v>
      </c>
      <c r="B56" s="155" t="s">
        <v>153</v>
      </c>
      <c r="C56" s="166" t="s">
        <v>147</v>
      </c>
      <c r="D56" s="163">
        <v>23</v>
      </c>
      <c r="E56" s="292"/>
      <c r="F56" s="183"/>
      <c r="G56" s="289"/>
      <c r="H56" s="72"/>
      <c r="I56" s="289"/>
      <c r="J56" s="87"/>
      <c r="K56" s="289"/>
      <c r="L56" s="72"/>
      <c r="M56" s="72"/>
      <c r="N56" s="72"/>
      <c r="O56" s="72"/>
    </row>
    <row r="57" spans="1:15" s="116" customFormat="1" ht="38.25" x14ac:dyDescent="0.2">
      <c r="A57" s="258" t="s">
        <v>209</v>
      </c>
      <c r="B57" s="155" t="s">
        <v>154</v>
      </c>
      <c r="C57" s="166" t="s">
        <v>155</v>
      </c>
      <c r="D57" s="163">
        <v>8</v>
      </c>
      <c r="E57" s="291"/>
      <c r="F57" s="183"/>
      <c r="G57" s="289"/>
      <c r="H57" s="87"/>
      <c r="I57" s="289"/>
      <c r="J57" s="87"/>
      <c r="K57" s="289"/>
      <c r="L57" s="72"/>
      <c r="M57" s="72"/>
      <c r="N57" s="72"/>
      <c r="O57" s="72"/>
    </row>
    <row r="58" spans="1:15" s="71" customFormat="1" x14ac:dyDescent="0.2">
      <c r="A58" s="64"/>
      <c r="B58" s="65"/>
      <c r="C58" s="66"/>
      <c r="D58" s="67"/>
      <c r="E58" s="68"/>
      <c r="F58" s="69"/>
      <c r="G58" s="70"/>
      <c r="H58" s="69"/>
      <c r="I58" s="70"/>
      <c r="J58" s="69"/>
      <c r="K58" s="70"/>
      <c r="L58" s="69"/>
      <c r="M58" s="70"/>
      <c r="N58" s="69"/>
      <c r="O58" s="69"/>
    </row>
    <row r="59" spans="1:15" s="42" customFormat="1" x14ac:dyDescent="0.2">
      <c r="A59" s="43"/>
      <c r="B59" s="23" t="s">
        <v>0</v>
      </c>
      <c r="C59" s="44"/>
      <c r="D59" s="43"/>
      <c r="E59" s="45"/>
      <c r="F59" s="46"/>
      <c r="G59" s="48"/>
      <c r="H59" s="47"/>
      <c r="I59" s="48"/>
      <c r="J59" s="47"/>
      <c r="K59" s="48"/>
      <c r="L59" s="47"/>
      <c r="M59" s="48"/>
      <c r="N59" s="47"/>
      <c r="O59" s="73"/>
    </row>
    <row r="60" spans="1:15" x14ac:dyDescent="0.2">
      <c r="J60" s="15" t="s">
        <v>723</v>
      </c>
      <c r="K60" s="14"/>
      <c r="L60" s="14"/>
      <c r="M60" s="14"/>
      <c r="N60" s="14"/>
      <c r="O60" s="49"/>
    </row>
    <row r="61" spans="1:15" x14ac:dyDescent="0.2">
      <c r="J61" s="15" t="s">
        <v>19</v>
      </c>
      <c r="K61" s="50"/>
      <c r="L61" s="50"/>
      <c r="M61" s="50"/>
      <c r="N61" s="50"/>
      <c r="O61" s="51"/>
    </row>
    <row r="62" spans="1:15" x14ac:dyDescent="0.2">
      <c r="J62" s="15"/>
      <c r="K62" s="74"/>
      <c r="L62" s="74"/>
      <c r="M62" s="74"/>
      <c r="N62" s="74"/>
      <c r="O62" s="75"/>
    </row>
    <row r="63" spans="1:15" x14ac:dyDescent="0.2">
      <c r="B63" s="52" t="s">
        <v>24</v>
      </c>
      <c r="E63" s="53"/>
    </row>
    <row r="64" spans="1:15" x14ac:dyDescent="0.2">
      <c r="E64" s="53" t="s">
        <v>724</v>
      </c>
    </row>
    <row r="65" spans="2:5" x14ac:dyDescent="0.2">
      <c r="B65" s="52" t="s">
        <v>25</v>
      </c>
      <c r="E65" s="53"/>
    </row>
    <row r="66" spans="2:5" x14ac:dyDescent="0.2">
      <c r="E66"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1-27&amp;"Arial,Bold"&amp;USADZĪVES KANALIZĀCIJA K1 DRAUDZĪBAS IELĀ.</oddHeader>
    <oddFooter>&amp;C&amp;8&amp;P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topLeftCell="A80" workbookViewId="0">
      <selection activeCell="E88" sqref="E88"/>
    </sheetView>
  </sheetViews>
  <sheetFormatPr defaultColWidth="9.140625" defaultRowHeight="12.75" x14ac:dyDescent="0.2"/>
  <cols>
    <col min="1" max="1" width="7" style="3" customWidth="1"/>
    <col min="2" max="2" width="37.710937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690</v>
      </c>
      <c r="C11" s="207" t="s">
        <v>108</v>
      </c>
      <c r="D11" s="216">
        <f>D46</f>
        <v>31.94</v>
      </c>
      <c r="E11" s="86"/>
      <c r="F11" s="87"/>
      <c r="G11" s="289"/>
      <c r="H11" s="87"/>
      <c r="I11" s="88"/>
      <c r="J11" s="87"/>
      <c r="K11" s="289"/>
      <c r="L11" s="72"/>
      <c r="M11" s="72"/>
      <c r="N11" s="72"/>
      <c r="O11" s="72"/>
      <c r="Q11" s="307"/>
    </row>
    <row r="12" spans="1:17" s="89" customFormat="1" ht="25.5" x14ac:dyDescent="0.2">
      <c r="A12" s="152" t="s">
        <v>168</v>
      </c>
      <c r="B12" s="155" t="s">
        <v>684</v>
      </c>
      <c r="C12" s="207" t="s">
        <v>108</v>
      </c>
      <c r="D12" s="216">
        <f>D47</f>
        <v>137.06</v>
      </c>
      <c r="E12" s="86"/>
      <c r="F12" s="87"/>
      <c r="G12" s="289"/>
      <c r="H12" s="87"/>
      <c r="I12" s="88"/>
      <c r="J12" s="87"/>
      <c r="K12" s="289"/>
      <c r="L12" s="72"/>
      <c r="M12" s="72"/>
      <c r="N12" s="72"/>
      <c r="O12" s="72"/>
      <c r="Q12" s="307"/>
    </row>
    <row r="13" spans="1:17" s="89" customFormat="1" ht="25.5" x14ac:dyDescent="0.2">
      <c r="A13" s="152" t="s">
        <v>169</v>
      </c>
      <c r="B13" s="155" t="s">
        <v>685</v>
      </c>
      <c r="C13" s="207" t="s">
        <v>108</v>
      </c>
      <c r="D13" s="216">
        <f>D48</f>
        <v>195.05</v>
      </c>
      <c r="E13" s="86"/>
      <c r="F13" s="87"/>
      <c r="G13" s="289"/>
      <c r="H13" s="87"/>
      <c r="I13" s="88"/>
      <c r="J13" s="87"/>
      <c r="K13" s="289"/>
      <c r="L13" s="72"/>
      <c r="M13" s="72"/>
      <c r="N13" s="72"/>
      <c r="O13" s="72"/>
      <c r="Q13" s="307"/>
    </row>
    <row r="14" spans="1:17" s="89" customFormat="1" ht="25.5" x14ac:dyDescent="0.2">
      <c r="A14" s="152" t="s">
        <v>170</v>
      </c>
      <c r="B14" s="155" t="s">
        <v>686</v>
      </c>
      <c r="C14" s="207" t="s">
        <v>108</v>
      </c>
      <c r="D14" s="216">
        <f>D49</f>
        <v>390.89</v>
      </c>
      <c r="E14" s="86"/>
      <c r="F14" s="87"/>
      <c r="G14" s="289"/>
      <c r="H14" s="87"/>
      <c r="I14" s="88"/>
      <c r="J14" s="87"/>
      <c r="K14" s="289"/>
      <c r="L14" s="72"/>
      <c r="M14" s="72"/>
      <c r="N14" s="72"/>
      <c r="O14" s="72"/>
      <c r="Q14" s="307"/>
    </row>
    <row r="15" spans="1:17" s="89" customFormat="1" ht="25.5" x14ac:dyDescent="0.2">
      <c r="A15" s="152" t="s">
        <v>171</v>
      </c>
      <c r="B15" s="148" t="s">
        <v>109</v>
      </c>
      <c r="C15" s="207" t="s">
        <v>110</v>
      </c>
      <c r="D15" s="150">
        <v>3011.2344999999996</v>
      </c>
      <c r="E15" s="663"/>
      <c r="F15" s="661"/>
      <c r="G15" s="662"/>
      <c r="H15" s="660"/>
      <c r="I15" s="662"/>
      <c r="J15" s="659"/>
      <c r="K15" s="662"/>
      <c r="L15" s="659"/>
      <c r="M15" s="659"/>
      <c r="N15" s="659"/>
      <c r="O15" s="72"/>
    </row>
    <row r="16" spans="1:17" s="89" customFormat="1" ht="63.75" x14ac:dyDescent="0.2">
      <c r="A16" s="152" t="s">
        <v>172</v>
      </c>
      <c r="B16" s="155" t="s">
        <v>111</v>
      </c>
      <c r="C16" s="207" t="s">
        <v>110</v>
      </c>
      <c r="D16" s="150">
        <v>1821.9690684210523</v>
      </c>
      <c r="E16" s="664"/>
      <c r="F16" s="661"/>
      <c r="G16" s="662"/>
      <c r="H16" s="659"/>
      <c r="I16" s="662"/>
      <c r="J16" s="659"/>
      <c r="K16" s="662"/>
      <c r="L16" s="659"/>
      <c r="M16" s="659"/>
      <c r="N16" s="659"/>
      <c r="O16" s="72"/>
    </row>
    <row r="17" spans="1:17" s="89" customFormat="1" ht="38.25" x14ac:dyDescent="0.2">
      <c r="A17" s="152" t="s">
        <v>173</v>
      </c>
      <c r="B17" s="155" t="s">
        <v>112</v>
      </c>
      <c r="C17" s="207" t="s">
        <v>113</v>
      </c>
      <c r="D17" s="150">
        <v>463</v>
      </c>
      <c r="E17" s="86"/>
      <c r="F17" s="87"/>
      <c r="G17" s="289"/>
      <c r="H17" s="87"/>
      <c r="I17" s="88"/>
      <c r="J17" s="72"/>
      <c r="K17" s="289"/>
      <c r="L17" s="72"/>
      <c r="M17" s="72"/>
      <c r="N17" s="72"/>
      <c r="O17" s="72"/>
    </row>
    <row r="18" spans="1:17" s="89" customFormat="1" ht="63.75" x14ac:dyDescent="0.2">
      <c r="A18" s="152" t="s">
        <v>174</v>
      </c>
      <c r="B18" s="159" t="s">
        <v>114</v>
      </c>
      <c r="C18" s="207" t="s">
        <v>113</v>
      </c>
      <c r="D18" s="150">
        <v>463</v>
      </c>
      <c r="E18" s="86"/>
      <c r="F18" s="87"/>
      <c r="G18" s="289"/>
      <c r="H18" s="87"/>
      <c r="I18" s="88"/>
      <c r="J18" s="87"/>
      <c r="K18" s="289"/>
      <c r="L18" s="72"/>
      <c r="M18" s="72"/>
      <c r="N18" s="72"/>
      <c r="O18" s="72"/>
    </row>
    <row r="19" spans="1:17" s="89" customFormat="1" ht="25.5" x14ac:dyDescent="0.2">
      <c r="A19" s="152" t="s">
        <v>175</v>
      </c>
      <c r="B19" s="155" t="s">
        <v>115</v>
      </c>
      <c r="C19" s="207" t="s">
        <v>113</v>
      </c>
      <c r="D19" s="150">
        <v>1279.9499999999998</v>
      </c>
      <c r="E19" s="86"/>
      <c r="F19" s="87"/>
      <c r="G19" s="289"/>
      <c r="H19" s="87"/>
      <c r="I19" s="88"/>
      <c r="J19" s="87"/>
      <c r="K19" s="289"/>
      <c r="L19" s="72"/>
      <c r="M19" s="72"/>
      <c r="N19" s="72"/>
      <c r="O19" s="72"/>
    </row>
    <row r="20" spans="1:17" s="89" customFormat="1" ht="38.25" x14ac:dyDescent="0.2">
      <c r="A20" s="152" t="s">
        <v>176</v>
      </c>
      <c r="B20" s="159" t="s">
        <v>116</v>
      </c>
      <c r="C20" s="207" t="s">
        <v>113</v>
      </c>
      <c r="D20" s="150">
        <v>1279.9499999999998</v>
      </c>
      <c r="E20" s="292"/>
      <c r="F20" s="87"/>
      <c r="G20" s="289"/>
      <c r="H20" s="87"/>
      <c r="I20" s="289"/>
      <c r="J20" s="72"/>
      <c r="K20" s="289"/>
      <c r="L20" s="72"/>
      <c r="M20" s="72"/>
      <c r="N20" s="72"/>
      <c r="O20" s="72"/>
    </row>
    <row r="21" spans="1:17" s="89" customFormat="1" ht="14.25" x14ac:dyDescent="0.2">
      <c r="A21" s="152" t="s">
        <v>177</v>
      </c>
      <c r="B21" s="155" t="s">
        <v>117</v>
      </c>
      <c r="C21" s="207" t="s">
        <v>113</v>
      </c>
      <c r="D21" s="150">
        <v>191.25</v>
      </c>
      <c r="E21" s="292"/>
      <c r="F21" s="87"/>
      <c r="G21" s="289"/>
      <c r="H21" s="72"/>
      <c r="I21" s="289"/>
      <c r="J21" s="72"/>
      <c r="K21" s="289"/>
      <c r="L21" s="72"/>
      <c r="M21" s="72"/>
      <c r="N21" s="72"/>
      <c r="O21" s="72"/>
    </row>
    <row r="22" spans="1:17" s="89" customFormat="1" ht="38.25" x14ac:dyDescent="0.2">
      <c r="A22" s="152" t="s">
        <v>178</v>
      </c>
      <c r="B22" s="159" t="s">
        <v>574</v>
      </c>
      <c r="C22" s="207" t="s">
        <v>113</v>
      </c>
      <c r="D22" s="150">
        <v>191.25</v>
      </c>
      <c r="E22" s="86"/>
      <c r="F22" s="87"/>
      <c r="G22" s="289"/>
      <c r="H22" s="87"/>
      <c r="I22" s="88"/>
      <c r="J22" s="87"/>
      <c r="K22" s="289"/>
      <c r="L22" s="72"/>
      <c r="M22" s="72"/>
      <c r="N22" s="72"/>
      <c r="O22" s="72"/>
    </row>
    <row r="23" spans="1:17" ht="38.25" x14ac:dyDescent="0.2">
      <c r="A23" s="152" t="s">
        <v>179</v>
      </c>
      <c r="B23" s="155" t="s">
        <v>118</v>
      </c>
      <c r="C23" s="207" t="s">
        <v>108</v>
      </c>
      <c r="D23" s="153">
        <v>723</v>
      </c>
      <c r="E23" s="292"/>
      <c r="F23" s="87"/>
      <c r="G23" s="289"/>
      <c r="H23" s="72"/>
      <c r="I23" s="289"/>
      <c r="J23" s="72"/>
      <c r="K23" s="289"/>
      <c r="L23" s="72"/>
      <c r="M23" s="72"/>
      <c r="N23" s="72"/>
      <c r="O23" s="72"/>
    </row>
    <row r="24" spans="1:17" ht="25.5" x14ac:dyDescent="0.2">
      <c r="A24" s="152" t="s">
        <v>180</v>
      </c>
      <c r="B24" s="155" t="s">
        <v>119</v>
      </c>
      <c r="C24" s="207" t="s">
        <v>110</v>
      </c>
      <c r="D24" s="150">
        <v>169.86150000000001</v>
      </c>
      <c r="E24" s="291"/>
      <c r="F24" s="87"/>
      <c r="G24" s="289"/>
      <c r="H24" s="72"/>
      <c r="I24" s="289"/>
      <c r="J24" s="72"/>
      <c r="K24" s="289"/>
      <c r="L24" s="72"/>
      <c r="M24" s="72"/>
      <c r="N24" s="72"/>
      <c r="O24" s="72"/>
    </row>
    <row r="25" spans="1:17" ht="14.25" x14ac:dyDescent="0.2">
      <c r="A25" s="152" t="s">
        <v>181</v>
      </c>
      <c r="B25" s="155" t="s">
        <v>120</v>
      </c>
      <c r="C25" s="207" t="s">
        <v>110</v>
      </c>
      <c r="D25" s="150">
        <v>339.72300000000001</v>
      </c>
      <c r="E25" s="291"/>
      <c r="F25" s="87"/>
      <c r="G25" s="289"/>
      <c r="H25" s="72"/>
      <c r="I25" s="289"/>
      <c r="J25" s="72"/>
      <c r="K25" s="289"/>
      <c r="L25" s="72"/>
      <c r="M25" s="72"/>
      <c r="N25" s="72"/>
      <c r="O25" s="72"/>
    </row>
    <row r="26" spans="1:17" ht="51" x14ac:dyDescent="0.2">
      <c r="A26" s="152" t="s">
        <v>182</v>
      </c>
      <c r="B26" s="208" t="s">
        <v>121</v>
      </c>
      <c r="C26" s="207" t="s">
        <v>110</v>
      </c>
      <c r="D26" s="150">
        <v>27.779999999999998</v>
      </c>
      <c r="E26" s="292"/>
      <c r="F26" s="72"/>
      <c r="G26" s="289"/>
      <c r="H26" s="72"/>
      <c r="I26" s="289"/>
      <c r="J26" s="72"/>
      <c r="K26" s="289"/>
      <c r="L26" s="72"/>
      <c r="M26" s="72"/>
      <c r="N26" s="72"/>
      <c r="O26" s="72"/>
    </row>
    <row r="27" spans="1:17" x14ac:dyDescent="0.2">
      <c r="A27" s="152" t="s">
        <v>183</v>
      </c>
      <c r="B27" s="154" t="s">
        <v>122</v>
      </c>
      <c r="C27" s="149" t="s">
        <v>108</v>
      </c>
      <c r="D27" s="150">
        <v>627.94000000000005</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v>14.13</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v>98.36</v>
      </c>
      <c r="E30" s="86"/>
      <c r="F30" s="87"/>
      <c r="G30" s="289"/>
      <c r="H30" s="87"/>
      <c r="I30" s="88"/>
      <c r="J30" s="87"/>
      <c r="K30" s="289"/>
      <c r="L30" s="72"/>
      <c r="M30" s="72"/>
      <c r="N30" s="72"/>
      <c r="O30" s="72"/>
      <c r="Q30" s="307"/>
    </row>
    <row r="31" spans="1:17" s="89" customFormat="1" ht="25.5" x14ac:dyDescent="0.2">
      <c r="A31" s="152" t="s">
        <v>186</v>
      </c>
      <c r="B31" s="155" t="s">
        <v>685</v>
      </c>
      <c r="C31" s="207" t="s">
        <v>108</v>
      </c>
      <c r="D31" s="216">
        <v>32.119999999999997</v>
      </c>
      <c r="E31" s="86"/>
      <c r="F31" s="87"/>
      <c r="G31" s="289"/>
      <c r="H31" s="87"/>
      <c r="I31" s="88"/>
      <c r="J31" s="87"/>
      <c r="K31" s="289"/>
      <c r="L31" s="72"/>
      <c r="M31" s="72"/>
      <c r="N31" s="72"/>
      <c r="O31" s="72"/>
      <c r="Q31" s="307"/>
    </row>
    <row r="32" spans="1:17" s="89" customFormat="1" ht="25.5" x14ac:dyDescent="0.2">
      <c r="A32" s="152" t="s">
        <v>187</v>
      </c>
      <c r="B32" s="155" t="s">
        <v>686</v>
      </c>
      <c r="C32" s="207" t="s">
        <v>108</v>
      </c>
      <c r="D32" s="216">
        <v>22.73</v>
      </c>
      <c r="E32" s="86"/>
      <c r="F32" s="87"/>
      <c r="G32" s="289"/>
      <c r="H32" s="87"/>
      <c r="I32" s="88"/>
      <c r="J32" s="87"/>
      <c r="K32" s="289"/>
      <c r="L32" s="72"/>
      <c r="M32" s="72"/>
      <c r="N32" s="72"/>
      <c r="O32" s="72"/>
      <c r="Q32" s="307"/>
    </row>
    <row r="33" spans="1:15" ht="25.5" x14ac:dyDescent="0.2">
      <c r="A33" s="152" t="s">
        <v>188</v>
      </c>
      <c r="B33" s="148" t="s">
        <v>109</v>
      </c>
      <c r="C33" s="207" t="s">
        <v>110</v>
      </c>
      <c r="D33" s="150">
        <v>524.51</v>
      </c>
      <c r="E33" s="669"/>
      <c r="F33" s="667"/>
      <c r="G33" s="668"/>
      <c r="H33" s="666"/>
      <c r="I33" s="668"/>
      <c r="J33" s="665"/>
      <c r="K33" s="668"/>
      <c r="L33" s="665"/>
      <c r="M33" s="665"/>
      <c r="N33" s="665"/>
      <c r="O33" s="72"/>
    </row>
    <row r="34" spans="1:15" ht="63.75" x14ac:dyDescent="0.2">
      <c r="A34" s="152" t="s">
        <v>189</v>
      </c>
      <c r="B34" s="155" t="s">
        <v>111</v>
      </c>
      <c r="C34" s="207" t="s">
        <v>110</v>
      </c>
      <c r="D34" s="150">
        <v>323.02619999999996</v>
      </c>
      <c r="E34" s="670"/>
      <c r="F34" s="667"/>
      <c r="G34" s="668"/>
      <c r="H34" s="665"/>
      <c r="I34" s="668"/>
      <c r="J34" s="665"/>
      <c r="K34" s="668"/>
      <c r="L34" s="665"/>
      <c r="M34" s="665"/>
      <c r="N34" s="665"/>
      <c r="O34" s="72"/>
    </row>
    <row r="35" spans="1:15" ht="38.25" x14ac:dyDescent="0.2">
      <c r="A35" s="152" t="s">
        <v>190</v>
      </c>
      <c r="B35" s="155" t="s">
        <v>276</v>
      </c>
      <c r="C35" s="207" t="s">
        <v>113</v>
      </c>
      <c r="D35" s="150">
        <v>20.399999999999999</v>
      </c>
      <c r="E35" s="86"/>
      <c r="F35" s="87"/>
      <c r="G35" s="289"/>
      <c r="H35" s="87"/>
      <c r="I35" s="88"/>
      <c r="J35" s="72"/>
      <c r="K35" s="289"/>
      <c r="L35" s="72"/>
      <c r="M35" s="72"/>
      <c r="N35" s="72"/>
      <c r="O35" s="72"/>
    </row>
    <row r="36" spans="1:15" ht="63.75" x14ac:dyDescent="0.2">
      <c r="A36" s="152" t="s">
        <v>191</v>
      </c>
      <c r="B36" s="159" t="s">
        <v>277</v>
      </c>
      <c r="C36" s="207" t="s">
        <v>127</v>
      </c>
      <c r="D36" s="150">
        <v>20.399999999999999</v>
      </c>
      <c r="E36" s="86"/>
      <c r="F36" s="87"/>
      <c r="G36" s="289"/>
      <c r="H36" s="87"/>
      <c r="I36" s="88"/>
      <c r="J36" s="87"/>
      <c r="K36" s="289"/>
      <c r="L36" s="72"/>
      <c r="M36" s="72"/>
      <c r="N36" s="72"/>
      <c r="O36" s="72"/>
    </row>
    <row r="37" spans="1:15" ht="25.5" x14ac:dyDescent="0.2">
      <c r="A37" s="152" t="s">
        <v>192</v>
      </c>
      <c r="B37" s="155" t="s">
        <v>124</v>
      </c>
      <c r="C37" s="207" t="s">
        <v>113</v>
      </c>
      <c r="D37" s="150">
        <v>73.800000000000011</v>
      </c>
      <c r="E37" s="86"/>
      <c r="F37" s="87"/>
      <c r="G37" s="289"/>
      <c r="H37" s="87"/>
      <c r="I37" s="88"/>
      <c r="J37" s="87"/>
      <c r="K37" s="289"/>
      <c r="L37" s="72"/>
      <c r="M37" s="72"/>
      <c r="N37" s="72"/>
      <c r="O37" s="72"/>
    </row>
    <row r="38" spans="1:15" ht="38.25" x14ac:dyDescent="0.2">
      <c r="A38" s="152" t="s">
        <v>310</v>
      </c>
      <c r="B38" s="159" t="s">
        <v>125</v>
      </c>
      <c r="C38" s="207" t="s">
        <v>113</v>
      </c>
      <c r="D38" s="150">
        <v>73.800000000000011</v>
      </c>
      <c r="E38" s="292"/>
      <c r="F38" s="87"/>
      <c r="G38" s="289"/>
      <c r="H38" s="87"/>
      <c r="I38" s="289"/>
      <c r="J38" s="72"/>
      <c r="K38" s="289"/>
      <c r="L38" s="72"/>
      <c r="M38" s="72"/>
      <c r="N38" s="72"/>
      <c r="O38" s="72"/>
    </row>
    <row r="39" spans="1:15" ht="25.5" x14ac:dyDescent="0.2">
      <c r="A39" s="152" t="s">
        <v>311</v>
      </c>
      <c r="B39" s="155" t="s">
        <v>126</v>
      </c>
      <c r="C39" s="207" t="s">
        <v>127</v>
      </c>
      <c r="D39" s="150">
        <v>165.89999999999998</v>
      </c>
      <c r="E39" s="292"/>
      <c r="F39" s="87"/>
      <c r="G39" s="289"/>
      <c r="H39" s="72"/>
      <c r="I39" s="289"/>
      <c r="J39" s="72"/>
      <c r="K39" s="289"/>
      <c r="L39" s="72"/>
      <c r="M39" s="72"/>
      <c r="N39" s="72"/>
      <c r="O39" s="72"/>
    </row>
    <row r="40" spans="1:15" ht="51" x14ac:dyDescent="0.2">
      <c r="A40" s="152" t="s">
        <v>312</v>
      </c>
      <c r="B40" s="159" t="s">
        <v>573</v>
      </c>
      <c r="C40" s="207" t="s">
        <v>113</v>
      </c>
      <c r="D40" s="150">
        <v>165.89999999999998</v>
      </c>
      <c r="E40" s="86"/>
      <c r="F40" s="87"/>
      <c r="G40" s="289"/>
      <c r="H40" s="87"/>
      <c r="I40" s="88"/>
      <c r="J40" s="87"/>
      <c r="K40" s="289"/>
      <c r="L40" s="72"/>
      <c r="M40" s="72"/>
      <c r="N40" s="72"/>
      <c r="O40" s="72"/>
    </row>
    <row r="41" spans="1:15" ht="38.25" x14ac:dyDescent="0.2">
      <c r="A41" s="152" t="s">
        <v>313</v>
      </c>
      <c r="B41" s="155" t="s">
        <v>118</v>
      </c>
      <c r="C41" s="207" t="s">
        <v>108</v>
      </c>
      <c r="D41" s="150">
        <v>123.08</v>
      </c>
      <c r="E41" s="292"/>
      <c r="F41" s="87"/>
      <c r="G41" s="289"/>
      <c r="H41" s="72"/>
      <c r="I41" s="289"/>
      <c r="J41" s="72"/>
      <c r="K41" s="289"/>
      <c r="L41" s="72"/>
      <c r="M41" s="72"/>
      <c r="N41" s="72"/>
      <c r="O41" s="72"/>
    </row>
    <row r="42" spans="1:15" ht="25.5" x14ac:dyDescent="0.2">
      <c r="A42" s="152" t="s">
        <v>314</v>
      </c>
      <c r="B42" s="155" t="s">
        <v>119</v>
      </c>
      <c r="C42" s="207" t="s">
        <v>110</v>
      </c>
      <c r="D42" s="150">
        <v>37.65</v>
      </c>
      <c r="E42" s="291"/>
      <c r="F42" s="87"/>
      <c r="G42" s="289"/>
      <c r="H42" s="72"/>
      <c r="I42" s="289"/>
      <c r="J42" s="72"/>
      <c r="K42" s="289"/>
      <c r="L42" s="72"/>
      <c r="M42" s="72"/>
      <c r="N42" s="72"/>
      <c r="O42" s="72"/>
    </row>
    <row r="43" spans="1:15" ht="14.25" x14ac:dyDescent="0.2">
      <c r="A43" s="152" t="s">
        <v>587</v>
      </c>
      <c r="B43" s="155" t="s">
        <v>120</v>
      </c>
      <c r="C43" s="207" t="s">
        <v>110</v>
      </c>
      <c r="D43" s="150">
        <v>75.3</v>
      </c>
      <c r="E43" s="291"/>
      <c r="F43" s="87"/>
      <c r="G43" s="289"/>
      <c r="H43" s="72"/>
      <c r="I43" s="289"/>
      <c r="J43" s="72"/>
      <c r="K43" s="289"/>
      <c r="L43" s="72"/>
      <c r="M43" s="72"/>
      <c r="N43" s="72"/>
      <c r="O43" s="72"/>
    </row>
    <row r="44" spans="1:15" ht="51" x14ac:dyDescent="0.2">
      <c r="A44" s="152" t="s">
        <v>588</v>
      </c>
      <c r="B44" s="208" t="s">
        <v>121</v>
      </c>
      <c r="C44" s="207" t="s">
        <v>110</v>
      </c>
      <c r="D44" s="150">
        <v>1.224</v>
      </c>
      <c r="E44" s="292"/>
      <c r="F44" s="72"/>
      <c r="G44" s="289"/>
      <c r="H44" s="72"/>
      <c r="I44" s="289"/>
      <c r="J44" s="72"/>
      <c r="K44" s="289"/>
      <c r="L44" s="72"/>
      <c r="M44" s="72"/>
      <c r="N44" s="72"/>
      <c r="O44" s="72"/>
    </row>
    <row r="45" spans="1:15" s="192" customFormat="1" ht="25.5" x14ac:dyDescent="0.2">
      <c r="A45" s="184">
        <v>2</v>
      </c>
      <c r="B45" s="185" t="s">
        <v>128</v>
      </c>
      <c r="C45" s="186"/>
      <c r="D45" s="187"/>
      <c r="E45" s="188"/>
      <c r="F45" s="189"/>
      <c r="G45" s="190"/>
      <c r="H45" s="191"/>
      <c r="I45" s="190"/>
      <c r="J45" s="191"/>
      <c r="K45" s="190"/>
      <c r="L45" s="191"/>
      <c r="M45" s="190"/>
      <c r="N45" s="191"/>
      <c r="O45" s="189"/>
    </row>
    <row r="46" spans="1:15" s="116" customFormat="1" ht="51" x14ac:dyDescent="0.2">
      <c r="A46" s="258" t="s">
        <v>193</v>
      </c>
      <c r="B46" s="159" t="s">
        <v>463</v>
      </c>
      <c r="C46" s="160" t="s">
        <v>108</v>
      </c>
      <c r="D46" s="153">
        <f>'[1]28_Liepu'!$D$7</f>
        <v>31.94</v>
      </c>
      <c r="E46" s="292"/>
      <c r="F46" s="72"/>
      <c r="G46" s="289"/>
      <c r="H46" s="87"/>
      <c r="I46" s="289"/>
      <c r="J46" s="87"/>
      <c r="K46" s="289"/>
      <c r="L46" s="72"/>
      <c r="M46" s="72"/>
      <c r="N46" s="72"/>
      <c r="O46" s="72"/>
    </row>
    <row r="47" spans="1:15" s="116" customFormat="1" ht="51" x14ac:dyDescent="0.2">
      <c r="A47" s="258" t="s">
        <v>194</v>
      </c>
      <c r="B47" s="159" t="s">
        <v>262</v>
      </c>
      <c r="C47" s="160" t="s">
        <v>108</v>
      </c>
      <c r="D47" s="153">
        <f>'[1]28_Liepu'!$D$8</f>
        <v>137.06</v>
      </c>
      <c r="E47" s="292"/>
      <c r="F47" s="72"/>
      <c r="G47" s="289"/>
      <c r="H47" s="87"/>
      <c r="I47" s="289"/>
      <c r="J47" s="87"/>
      <c r="K47" s="289"/>
      <c r="L47" s="72"/>
      <c r="M47" s="72"/>
      <c r="N47" s="72"/>
      <c r="O47" s="72"/>
    </row>
    <row r="48" spans="1:15" s="116" customFormat="1" ht="51" x14ac:dyDescent="0.2">
      <c r="A48" s="258" t="s">
        <v>195</v>
      </c>
      <c r="B48" s="159" t="s">
        <v>263</v>
      </c>
      <c r="C48" s="160" t="s">
        <v>108</v>
      </c>
      <c r="D48" s="153">
        <f>'[1]28_Liepu'!$D$9</f>
        <v>195.05</v>
      </c>
      <c r="E48" s="292"/>
      <c r="F48" s="72"/>
      <c r="G48" s="289"/>
      <c r="H48" s="87"/>
      <c r="I48" s="289"/>
      <c r="J48" s="87"/>
      <c r="K48" s="289"/>
      <c r="L48" s="72"/>
      <c r="M48" s="72"/>
      <c r="N48" s="72"/>
      <c r="O48" s="72"/>
    </row>
    <row r="49" spans="1:15" s="116" customFormat="1" ht="51" x14ac:dyDescent="0.2">
      <c r="A49" s="258" t="s">
        <v>196</v>
      </c>
      <c r="B49" s="159" t="s">
        <v>264</v>
      </c>
      <c r="C49" s="160" t="s">
        <v>108</v>
      </c>
      <c r="D49" s="153">
        <f>'[1]28_Liepu'!$D$10</f>
        <v>390.89</v>
      </c>
      <c r="E49" s="292"/>
      <c r="F49" s="72"/>
      <c r="G49" s="289"/>
      <c r="H49" s="87"/>
      <c r="I49" s="289"/>
      <c r="J49" s="87"/>
      <c r="K49" s="289"/>
      <c r="L49" s="72"/>
      <c r="M49" s="72"/>
      <c r="N49" s="72"/>
      <c r="O49" s="72"/>
    </row>
    <row r="50" spans="1:15" s="116" customFormat="1" ht="51" x14ac:dyDescent="0.2">
      <c r="A50" s="258" t="s">
        <v>197</v>
      </c>
      <c r="B50" s="159" t="s">
        <v>268</v>
      </c>
      <c r="C50" s="160" t="s">
        <v>108</v>
      </c>
      <c r="D50" s="153">
        <f>'[1]28_Liepu'!$D$11</f>
        <v>14.13</v>
      </c>
      <c r="E50" s="292"/>
      <c r="F50" s="72"/>
      <c r="G50" s="289"/>
      <c r="H50" s="87"/>
      <c r="I50" s="289"/>
      <c r="J50" s="87"/>
      <c r="K50" s="289"/>
      <c r="L50" s="72"/>
      <c r="M50" s="72"/>
      <c r="N50" s="72"/>
      <c r="O50" s="72"/>
    </row>
    <row r="51" spans="1:15" s="116" customFormat="1" ht="51" x14ac:dyDescent="0.2">
      <c r="A51" s="258" t="s">
        <v>198</v>
      </c>
      <c r="B51" s="159" t="s">
        <v>269</v>
      </c>
      <c r="C51" s="160" t="s">
        <v>108</v>
      </c>
      <c r="D51" s="153">
        <v>98.36</v>
      </c>
      <c r="E51" s="292"/>
      <c r="F51" s="72"/>
      <c r="G51" s="289"/>
      <c r="H51" s="87"/>
      <c r="I51" s="289"/>
      <c r="J51" s="87"/>
      <c r="K51" s="289"/>
      <c r="L51" s="72"/>
      <c r="M51" s="72"/>
      <c r="N51" s="72"/>
      <c r="O51" s="72"/>
    </row>
    <row r="52" spans="1:15" s="116" customFormat="1" ht="51" x14ac:dyDescent="0.2">
      <c r="A52" s="258" t="s">
        <v>199</v>
      </c>
      <c r="B52" s="159" t="s">
        <v>342</v>
      </c>
      <c r="C52" s="160" t="s">
        <v>108</v>
      </c>
      <c r="D52" s="153">
        <v>32.119999999999997</v>
      </c>
      <c r="E52" s="292"/>
      <c r="F52" s="72"/>
      <c r="G52" s="289"/>
      <c r="H52" s="87"/>
      <c r="I52" s="289"/>
      <c r="J52" s="87"/>
      <c r="K52" s="289"/>
      <c r="L52" s="72"/>
      <c r="M52" s="72"/>
      <c r="N52" s="72"/>
      <c r="O52" s="72"/>
    </row>
    <row r="53" spans="1:15" s="116" customFormat="1" ht="51" x14ac:dyDescent="0.2">
      <c r="A53" s="258" t="s">
        <v>200</v>
      </c>
      <c r="B53" s="159" t="s">
        <v>390</v>
      </c>
      <c r="C53" s="160" t="s">
        <v>108</v>
      </c>
      <c r="D53" s="153">
        <f>'[1]28_Liepu'!$D$14</f>
        <v>22.73</v>
      </c>
      <c r="E53" s="292"/>
      <c r="F53" s="72"/>
      <c r="G53" s="289"/>
      <c r="H53" s="87"/>
      <c r="I53" s="289"/>
      <c r="J53" s="87"/>
      <c r="K53" s="289"/>
      <c r="L53" s="72"/>
      <c r="M53" s="72"/>
      <c r="N53" s="72"/>
      <c r="O53" s="72"/>
    </row>
    <row r="54" spans="1:15" s="116" customFormat="1" ht="38.25" x14ac:dyDescent="0.2">
      <c r="A54" s="258" t="s">
        <v>201</v>
      </c>
      <c r="B54" s="161" t="s">
        <v>464</v>
      </c>
      <c r="C54" s="160" t="s">
        <v>26</v>
      </c>
      <c r="D54" s="162">
        <f>'[1]28_Liepu'!$D$15</f>
        <v>1</v>
      </c>
      <c r="E54" s="292"/>
      <c r="F54" s="72"/>
      <c r="G54" s="289"/>
      <c r="H54" s="87"/>
      <c r="I54" s="289"/>
      <c r="J54" s="87"/>
      <c r="K54" s="289"/>
      <c r="L54" s="72"/>
      <c r="M54" s="72"/>
      <c r="N54" s="72"/>
      <c r="O54" s="72"/>
    </row>
    <row r="55" spans="1:15" s="116" customFormat="1" ht="38.25" x14ac:dyDescent="0.2">
      <c r="A55" s="258" t="s">
        <v>202</v>
      </c>
      <c r="B55" s="161" t="s">
        <v>141</v>
      </c>
      <c r="C55" s="160" t="s">
        <v>26</v>
      </c>
      <c r="D55" s="162">
        <f>'[1]28_Liepu'!$D$16</f>
        <v>5</v>
      </c>
      <c r="E55" s="292"/>
      <c r="F55" s="72"/>
      <c r="G55" s="289"/>
      <c r="H55" s="87"/>
      <c r="I55" s="289"/>
      <c r="J55" s="87"/>
      <c r="K55" s="289"/>
      <c r="L55" s="72"/>
      <c r="M55" s="72"/>
      <c r="N55" s="72"/>
      <c r="O55" s="72"/>
    </row>
    <row r="56" spans="1:15" s="116" customFormat="1" ht="38.25" x14ac:dyDescent="0.2">
      <c r="A56" s="258" t="s">
        <v>203</v>
      </c>
      <c r="B56" s="161" t="s">
        <v>142</v>
      </c>
      <c r="C56" s="160" t="s">
        <v>26</v>
      </c>
      <c r="D56" s="162">
        <f>'[1]28_Liepu'!$D$17</f>
        <v>6</v>
      </c>
      <c r="E56" s="292"/>
      <c r="F56" s="72"/>
      <c r="G56" s="289"/>
      <c r="H56" s="87"/>
      <c r="I56" s="289"/>
      <c r="J56" s="87"/>
      <c r="K56" s="289"/>
      <c r="L56" s="72"/>
      <c r="M56" s="72"/>
      <c r="N56" s="72"/>
      <c r="O56" s="72"/>
    </row>
    <row r="57" spans="1:15" s="116" customFormat="1" ht="38.25" x14ac:dyDescent="0.2">
      <c r="A57" s="258" t="s">
        <v>204</v>
      </c>
      <c r="B57" s="161" t="s">
        <v>270</v>
      </c>
      <c r="C57" s="160" t="s">
        <v>26</v>
      </c>
      <c r="D57" s="162">
        <f>'[1]28_Liepu'!$D$18</f>
        <v>15</v>
      </c>
      <c r="E57" s="292"/>
      <c r="F57" s="72"/>
      <c r="G57" s="289"/>
      <c r="H57" s="87"/>
      <c r="I57" s="289"/>
      <c r="J57" s="87"/>
      <c r="K57" s="289"/>
      <c r="L57" s="72"/>
      <c r="M57" s="72"/>
      <c r="N57" s="72"/>
      <c r="O57" s="72"/>
    </row>
    <row r="58" spans="1:15" s="116" customFormat="1" ht="38.25" x14ac:dyDescent="0.2">
      <c r="A58" s="258" t="s">
        <v>205</v>
      </c>
      <c r="B58" s="161" t="s">
        <v>296</v>
      </c>
      <c r="C58" s="160" t="s">
        <v>26</v>
      </c>
      <c r="D58" s="162">
        <f>'[1]28_Liepu'!$D$19</f>
        <v>2</v>
      </c>
      <c r="E58" s="292"/>
      <c r="F58" s="72"/>
      <c r="G58" s="289"/>
      <c r="H58" s="72"/>
      <c r="I58" s="289"/>
      <c r="J58" s="72"/>
      <c r="K58" s="289"/>
      <c r="L58" s="72"/>
      <c r="M58" s="289"/>
      <c r="N58" s="72"/>
      <c r="O58" s="72"/>
    </row>
    <row r="59" spans="1:15" s="116" customFormat="1" ht="38.25" x14ac:dyDescent="0.2">
      <c r="A59" s="258" t="s">
        <v>206</v>
      </c>
      <c r="B59" s="161" t="s">
        <v>348</v>
      </c>
      <c r="C59" s="160" t="s">
        <v>26</v>
      </c>
      <c r="D59" s="162">
        <f>'[1]28_Liepu'!$D$20</f>
        <v>1</v>
      </c>
      <c r="E59" s="292"/>
      <c r="F59" s="72"/>
      <c r="G59" s="289"/>
      <c r="H59" s="72"/>
      <c r="I59" s="289"/>
      <c r="J59" s="72"/>
      <c r="K59" s="289"/>
      <c r="L59" s="72"/>
      <c r="M59" s="289"/>
      <c r="N59" s="72"/>
      <c r="O59" s="72"/>
    </row>
    <row r="60" spans="1:15" s="116" customFormat="1" ht="25.5" x14ac:dyDescent="0.2">
      <c r="A60" s="258" t="s">
        <v>207</v>
      </c>
      <c r="B60" s="164" t="s">
        <v>222</v>
      </c>
      <c r="C60" s="160" t="s">
        <v>147</v>
      </c>
      <c r="D60" s="201">
        <v>23</v>
      </c>
      <c r="E60" s="292"/>
      <c r="F60" s="72"/>
      <c r="G60" s="289"/>
      <c r="H60" s="87"/>
      <c r="I60" s="289"/>
      <c r="J60" s="87"/>
      <c r="K60" s="289"/>
      <c r="L60" s="72"/>
      <c r="M60" s="72"/>
      <c r="N60" s="72"/>
      <c r="O60" s="72"/>
    </row>
    <row r="61" spans="1:15" s="116" customFormat="1" ht="25.5" x14ac:dyDescent="0.2">
      <c r="A61" s="258" t="s">
        <v>208</v>
      </c>
      <c r="B61" s="164" t="s">
        <v>220</v>
      </c>
      <c r="C61" s="166" t="s">
        <v>147</v>
      </c>
      <c r="D61" s="266">
        <v>9</v>
      </c>
      <c r="E61" s="292"/>
      <c r="F61" s="72"/>
      <c r="G61" s="289"/>
      <c r="H61" s="87"/>
      <c r="I61" s="289"/>
      <c r="J61" s="87"/>
      <c r="K61" s="289"/>
      <c r="L61" s="72"/>
      <c r="M61" s="72"/>
      <c r="N61" s="72"/>
      <c r="O61" s="72"/>
    </row>
    <row r="62" spans="1:15" s="116" customFormat="1" ht="25.5" x14ac:dyDescent="0.2">
      <c r="A62" s="258" t="s">
        <v>209</v>
      </c>
      <c r="B62" s="179" t="s">
        <v>305</v>
      </c>
      <c r="C62" s="166" t="s">
        <v>108</v>
      </c>
      <c r="D62" s="209">
        <v>43.4</v>
      </c>
      <c r="E62" s="290"/>
      <c r="F62" s="183"/>
      <c r="G62" s="183"/>
      <c r="H62" s="293"/>
      <c r="I62" s="183"/>
      <c r="J62" s="183"/>
      <c r="K62" s="183"/>
      <c r="L62" s="183"/>
      <c r="M62" s="183"/>
      <c r="N62" s="183"/>
      <c r="O62" s="183"/>
    </row>
    <row r="63" spans="1:15" s="116" customFormat="1" x14ac:dyDescent="0.2">
      <c r="A63" s="258" t="s">
        <v>210</v>
      </c>
      <c r="B63" s="194" t="s">
        <v>223</v>
      </c>
      <c r="C63" s="160"/>
      <c r="D63" s="202"/>
      <c r="E63" s="140"/>
      <c r="F63" s="141"/>
      <c r="G63" s="142"/>
      <c r="H63" s="143"/>
      <c r="I63" s="142"/>
      <c r="J63" s="143"/>
      <c r="K63" s="142"/>
      <c r="L63" s="143"/>
      <c r="M63" s="142"/>
      <c r="N63" s="143"/>
      <c r="O63" s="144"/>
    </row>
    <row r="64" spans="1:15" s="116" customFormat="1" x14ac:dyDescent="0.2">
      <c r="A64" s="264" t="s">
        <v>495</v>
      </c>
      <c r="B64" s="159" t="s">
        <v>306</v>
      </c>
      <c r="C64" s="160" t="s">
        <v>147</v>
      </c>
      <c r="D64" s="202">
        <v>1</v>
      </c>
      <c r="E64" s="237"/>
      <c r="F64" s="183"/>
      <c r="G64" s="183"/>
      <c r="H64" s="293"/>
      <c r="I64" s="183"/>
      <c r="J64" s="293"/>
      <c r="K64" s="293"/>
      <c r="L64" s="293"/>
      <c r="M64" s="293"/>
      <c r="N64" s="293"/>
      <c r="O64" s="293"/>
    </row>
    <row r="65" spans="1:15" s="116" customFormat="1" ht="14.25" x14ac:dyDescent="0.2">
      <c r="A65" s="258" t="s">
        <v>496</v>
      </c>
      <c r="B65" s="159" t="s">
        <v>307</v>
      </c>
      <c r="C65" s="160" t="s">
        <v>147</v>
      </c>
      <c r="D65" s="202">
        <v>1</v>
      </c>
      <c r="E65" s="237"/>
      <c r="F65" s="183"/>
      <c r="G65" s="183"/>
      <c r="H65" s="293"/>
      <c r="I65" s="183"/>
      <c r="J65" s="293"/>
      <c r="K65" s="293"/>
      <c r="L65" s="293"/>
      <c r="M65" s="293"/>
      <c r="N65" s="293"/>
      <c r="O65" s="293"/>
    </row>
    <row r="66" spans="1:15" s="116" customFormat="1" x14ac:dyDescent="0.2">
      <c r="A66" s="258" t="s">
        <v>497</v>
      </c>
      <c r="B66" s="159" t="s">
        <v>308</v>
      </c>
      <c r="C66" s="197" t="s">
        <v>108</v>
      </c>
      <c r="D66" s="203">
        <v>0.59</v>
      </c>
      <c r="E66" s="290"/>
      <c r="F66" s="183"/>
      <c r="G66" s="183"/>
      <c r="H66" s="293"/>
      <c r="I66" s="183"/>
      <c r="J66" s="183"/>
      <c r="K66" s="183"/>
      <c r="L66" s="183"/>
      <c r="M66" s="293"/>
      <c r="N66" s="183"/>
      <c r="O66" s="183"/>
    </row>
    <row r="67" spans="1:15" s="116" customFormat="1" x14ac:dyDescent="0.2">
      <c r="A67" s="258" t="s">
        <v>498</v>
      </c>
      <c r="B67" s="179" t="s">
        <v>227</v>
      </c>
      <c r="C67" s="160" t="s">
        <v>147</v>
      </c>
      <c r="D67" s="202">
        <v>2</v>
      </c>
      <c r="E67" s="290"/>
      <c r="F67" s="183"/>
      <c r="G67" s="183"/>
      <c r="H67" s="293"/>
      <c r="I67" s="183"/>
      <c r="J67" s="183"/>
      <c r="K67" s="183"/>
      <c r="L67" s="183"/>
      <c r="M67" s="183"/>
      <c r="N67" s="183"/>
      <c r="O67" s="183"/>
    </row>
    <row r="68" spans="1:15" s="116" customFormat="1" x14ac:dyDescent="0.2">
      <c r="A68" s="272" t="s">
        <v>211</v>
      </c>
      <c r="B68" s="164" t="s">
        <v>146</v>
      </c>
      <c r="C68" s="160" t="s">
        <v>147</v>
      </c>
      <c r="D68" s="165">
        <f>SUM(D54:D59)</f>
        <v>30</v>
      </c>
      <c r="E68" s="292"/>
      <c r="F68" s="183"/>
      <c r="G68" s="289"/>
      <c r="H68" s="72"/>
      <c r="I68" s="289"/>
      <c r="J68" s="87"/>
      <c r="K68" s="289"/>
      <c r="L68" s="72"/>
      <c r="M68" s="72"/>
      <c r="N68" s="72"/>
      <c r="O68" s="72"/>
    </row>
    <row r="69" spans="1:15" s="116" customFormat="1" ht="25.5" x14ac:dyDescent="0.2">
      <c r="A69" s="272" t="s">
        <v>212</v>
      </c>
      <c r="B69" s="155" t="s">
        <v>148</v>
      </c>
      <c r="C69" s="166" t="s">
        <v>147</v>
      </c>
      <c r="D69" s="163">
        <f>'[1]28_Liepu'!$D$21</f>
        <v>22</v>
      </c>
      <c r="E69" s="292"/>
      <c r="F69" s="183"/>
      <c r="G69" s="289"/>
      <c r="H69" s="72"/>
      <c r="I69" s="289"/>
      <c r="J69" s="87"/>
      <c r="K69" s="289"/>
      <c r="L69" s="72"/>
      <c r="M69" s="72"/>
      <c r="N69" s="72"/>
      <c r="O69" s="72"/>
    </row>
    <row r="70" spans="1:15" s="116" customFormat="1" x14ac:dyDescent="0.2">
      <c r="A70" s="272" t="s">
        <v>213</v>
      </c>
      <c r="B70" s="155" t="s">
        <v>149</v>
      </c>
      <c r="C70" s="166" t="s">
        <v>147</v>
      </c>
      <c r="D70" s="163">
        <v>23</v>
      </c>
      <c r="E70" s="86"/>
      <c r="F70" s="183"/>
      <c r="G70" s="289"/>
      <c r="H70" s="87"/>
      <c r="I70" s="88"/>
      <c r="J70" s="87"/>
      <c r="K70" s="289"/>
      <c r="L70" s="72"/>
      <c r="M70" s="72"/>
      <c r="N70" s="72"/>
      <c r="O70" s="72"/>
    </row>
    <row r="71" spans="1:15" s="116" customFormat="1" ht="25.5" x14ac:dyDescent="0.2">
      <c r="A71" s="272" t="s">
        <v>214</v>
      </c>
      <c r="B71" s="167" t="s">
        <v>150</v>
      </c>
      <c r="C71" s="166" t="s">
        <v>108</v>
      </c>
      <c r="D71" s="153">
        <f>SUM(D46:D53)</f>
        <v>922.28000000000009</v>
      </c>
      <c r="E71" s="292"/>
      <c r="F71" s="183"/>
      <c r="G71" s="289"/>
      <c r="H71" s="87"/>
      <c r="I71" s="289"/>
      <c r="J71" s="87"/>
      <c r="K71" s="289"/>
      <c r="L71" s="72"/>
      <c r="M71" s="72"/>
      <c r="N71" s="72"/>
      <c r="O71" s="72"/>
    </row>
    <row r="72" spans="1:15" s="116" customFormat="1" x14ac:dyDescent="0.2">
      <c r="A72" s="272" t="s">
        <v>215</v>
      </c>
      <c r="B72" s="155" t="s">
        <v>151</v>
      </c>
      <c r="C72" s="166" t="s">
        <v>108</v>
      </c>
      <c r="D72" s="153">
        <v>754.94</v>
      </c>
      <c r="E72" s="291"/>
      <c r="F72" s="183"/>
      <c r="G72" s="289"/>
      <c r="H72" s="87"/>
      <c r="I72" s="289"/>
      <c r="J72" s="87"/>
      <c r="K72" s="289"/>
      <c r="L72" s="72"/>
      <c r="M72" s="72"/>
      <c r="N72" s="72"/>
      <c r="O72" s="72"/>
    </row>
    <row r="73" spans="1:15" s="116" customFormat="1" x14ac:dyDescent="0.2">
      <c r="A73" s="272" t="s">
        <v>216</v>
      </c>
      <c r="B73" s="155" t="s">
        <v>152</v>
      </c>
      <c r="C73" s="166" t="s">
        <v>108</v>
      </c>
      <c r="D73" s="153">
        <f>SUM(D46:D49)</f>
        <v>754.94</v>
      </c>
      <c r="E73" s="292"/>
      <c r="F73" s="183"/>
      <c r="G73" s="289"/>
      <c r="H73" s="87"/>
      <c r="I73" s="289"/>
      <c r="J73" s="87"/>
      <c r="K73" s="289"/>
      <c r="L73" s="72"/>
      <c r="M73" s="72"/>
      <c r="N73" s="72"/>
      <c r="O73" s="72"/>
    </row>
    <row r="74" spans="1:15" s="126" customFormat="1" ht="76.5" x14ac:dyDescent="0.2">
      <c r="A74" s="272" t="s">
        <v>217</v>
      </c>
      <c r="B74" s="155" t="s">
        <v>670</v>
      </c>
      <c r="C74" s="166" t="s">
        <v>147</v>
      </c>
      <c r="D74" s="163">
        <v>24</v>
      </c>
      <c r="E74" s="292"/>
      <c r="F74" s="183"/>
      <c r="G74" s="289"/>
      <c r="H74" s="72"/>
      <c r="I74" s="289"/>
      <c r="J74" s="87"/>
      <c r="K74" s="289"/>
      <c r="L74" s="72"/>
      <c r="M74" s="72"/>
      <c r="N74" s="72"/>
      <c r="O74" s="72"/>
    </row>
    <row r="75" spans="1:15" s="126" customFormat="1" ht="51" x14ac:dyDescent="0.2">
      <c r="A75" s="272" t="s">
        <v>218</v>
      </c>
      <c r="B75" s="155" t="s">
        <v>153</v>
      </c>
      <c r="C75" s="166" t="s">
        <v>147</v>
      </c>
      <c r="D75" s="163">
        <f>'[1]28_Liepu'!$D$25</f>
        <v>6</v>
      </c>
      <c r="E75" s="292"/>
      <c r="F75" s="183"/>
      <c r="G75" s="289"/>
      <c r="H75" s="72"/>
      <c r="I75" s="289"/>
      <c r="J75" s="87"/>
      <c r="K75" s="289"/>
      <c r="L75" s="72"/>
      <c r="M75" s="72"/>
      <c r="N75" s="72"/>
      <c r="O75" s="72"/>
    </row>
    <row r="76" spans="1:15" s="126" customFormat="1" ht="38.25" x14ac:dyDescent="0.2">
      <c r="A76" s="272" t="s">
        <v>241</v>
      </c>
      <c r="B76" s="155" t="s">
        <v>154</v>
      </c>
      <c r="C76" s="166" t="s">
        <v>155</v>
      </c>
      <c r="D76" s="163">
        <v>3</v>
      </c>
      <c r="E76" s="291"/>
      <c r="F76" s="183"/>
      <c r="G76" s="289"/>
      <c r="H76" s="87"/>
      <c r="I76" s="289"/>
      <c r="J76" s="87"/>
      <c r="K76" s="289"/>
      <c r="L76" s="72"/>
      <c r="M76" s="72"/>
      <c r="N76" s="72"/>
      <c r="O76" s="72"/>
    </row>
    <row r="77" spans="1:15" s="192" customFormat="1" ht="25.5" x14ac:dyDescent="0.2">
      <c r="A77" s="184">
        <v>3</v>
      </c>
      <c r="B77" s="223" t="s">
        <v>364</v>
      </c>
      <c r="C77" s="233"/>
      <c r="D77" s="269"/>
      <c r="E77" s="188"/>
      <c r="F77" s="189"/>
      <c r="G77" s="190"/>
      <c r="H77" s="191"/>
      <c r="I77" s="190"/>
      <c r="J77" s="191"/>
      <c r="K77" s="190"/>
      <c r="L77" s="191"/>
      <c r="M77" s="190"/>
      <c r="N77" s="191"/>
      <c r="O77" s="189"/>
    </row>
    <row r="78" spans="1:15" s="126" customFormat="1" ht="114.75" x14ac:dyDescent="0.2">
      <c r="A78" s="119" t="s">
        <v>246</v>
      </c>
      <c r="B78" s="270" t="s">
        <v>494</v>
      </c>
      <c r="C78" s="177" t="s">
        <v>26</v>
      </c>
      <c r="D78" s="271">
        <v>1</v>
      </c>
      <c r="E78" s="292"/>
      <c r="F78" s="72"/>
      <c r="G78" s="289"/>
      <c r="H78" s="72"/>
      <c r="I78" s="289"/>
      <c r="J78" s="72"/>
      <c r="K78" s="289"/>
      <c r="L78" s="72"/>
      <c r="M78" s="289"/>
      <c r="N78" s="72"/>
      <c r="O78" s="72"/>
    </row>
    <row r="79" spans="1:15" s="126" customFormat="1" x14ac:dyDescent="0.2">
      <c r="A79" s="119" t="s">
        <v>247</v>
      </c>
      <c r="B79" s="213" t="s">
        <v>146</v>
      </c>
      <c r="C79" s="214" t="s">
        <v>147</v>
      </c>
      <c r="D79" s="165">
        <v>1</v>
      </c>
      <c r="E79" s="292"/>
      <c r="F79" s="183"/>
      <c r="G79" s="289"/>
      <c r="H79" s="72"/>
      <c r="I79" s="289"/>
      <c r="J79" s="87"/>
      <c r="K79" s="289"/>
      <c r="L79" s="72"/>
      <c r="M79" s="72"/>
      <c r="N79" s="72"/>
      <c r="O79" s="72"/>
    </row>
    <row r="80" spans="1:15" s="71" customFormat="1" x14ac:dyDescent="0.2">
      <c r="A80" s="64"/>
      <c r="B80" s="65"/>
      <c r="C80" s="66"/>
      <c r="D80" s="67"/>
      <c r="E80" s="68"/>
      <c r="F80" s="69"/>
      <c r="G80" s="70"/>
      <c r="H80" s="69"/>
      <c r="I80" s="70"/>
      <c r="J80" s="69"/>
      <c r="K80" s="70"/>
      <c r="L80" s="69"/>
      <c r="M80" s="70"/>
      <c r="N80" s="69"/>
      <c r="O80" s="69"/>
    </row>
    <row r="81" spans="1:15" s="42" customFormat="1" x14ac:dyDescent="0.2">
      <c r="A81" s="43"/>
      <c r="B81" s="23" t="s">
        <v>0</v>
      </c>
      <c r="C81" s="44"/>
      <c r="D81" s="43"/>
      <c r="E81" s="45"/>
      <c r="F81" s="46"/>
      <c r="G81" s="48"/>
      <c r="H81" s="47"/>
      <c r="I81" s="48"/>
      <c r="J81" s="47"/>
      <c r="K81" s="48"/>
      <c r="L81" s="47"/>
      <c r="M81" s="48"/>
      <c r="N81" s="47"/>
      <c r="O81" s="73"/>
    </row>
    <row r="82" spans="1:15" x14ac:dyDescent="0.2">
      <c r="J82" s="15" t="s">
        <v>723</v>
      </c>
      <c r="K82" s="14"/>
      <c r="L82" s="14"/>
      <c r="M82" s="14"/>
      <c r="N82" s="14"/>
      <c r="O82" s="49"/>
    </row>
    <row r="83" spans="1:15" x14ac:dyDescent="0.2">
      <c r="J83" s="15" t="s">
        <v>19</v>
      </c>
      <c r="K83" s="50"/>
      <c r="L83" s="50"/>
      <c r="M83" s="50"/>
      <c r="N83" s="50"/>
      <c r="O83" s="51"/>
    </row>
    <row r="84" spans="1:15" x14ac:dyDescent="0.2">
      <c r="J84" s="15"/>
      <c r="K84" s="74"/>
      <c r="L84" s="74"/>
      <c r="M84" s="74"/>
      <c r="N84" s="74"/>
      <c r="O84" s="75"/>
    </row>
    <row r="85" spans="1:15" x14ac:dyDescent="0.2">
      <c r="B85" s="52" t="s">
        <v>24</v>
      </c>
      <c r="E85" s="53"/>
    </row>
    <row r="86" spans="1:15" x14ac:dyDescent="0.2">
      <c r="E86" s="53" t="s">
        <v>724</v>
      </c>
    </row>
    <row r="87" spans="1:15" x14ac:dyDescent="0.2">
      <c r="B87" s="52" t="s">
        <v>25</v>
      </c>
      <c r="E87" s="53"/>
    </row>
    <row r="88" spans="1:15" x14ac:dyDescent="0.2">
      <c r="E88"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1-28&amp;"Arial,Bold"&amp;USADZĪVES KANALIZĀCIJA K1, KANALIZĀCIJAS SPIEDVADS K1S LIEPU IELĀ.</oddHeader>
    <oddFooter>&amp;C&amp;8&amp;P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87"/>
  <sheetViews>
    <sheetView topLeftCell="A70" workbookViewId="0">
      <selection activeCell="E87" sqref="E87"/>
    </sheetView>
  </sheetViews>
  <sheetFormatPr defaultColWidth="9.140625" defaultRowHeight="12.75" x14ac:dyDescent="0.2"/>
  <cols>
    <col min="1" max="1" width="7" style="3" customWidth="1"/>
    <col min="2" max="2" width="39.28515625" style="1" customWidth="1"/>
    <col min="3" max="3" width="4.7109375" style="2" customWidth="1"/>
    <col min="4" max="4" width="8.140625"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38.25" x14ac:dyDescent="0.2">
      <c r="A11" s="152" t="s">
        <v>167</v>
      </c>
      <c r="B11" s="155" t="s">
        <v>701</v>
      </c>
      <c r="C11" s="207" t="s">
        <v>108</v>
      </c>
      <c r="D11" s="216">
        <v>198.97</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D46</f>
        <v>390.54</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D47</f>
        <v>162.25</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D48</f>
        <v>4.3499999999999996</v>
      </c>
      <c r="E14" s="86"/>
      <c r="F14" s="87"/>
      <c r="G14" s="289"/>
      <c r="H14" s="87"/>
      <c r="I14" s="88"/>
      <c r="J14" s="87"/>
      <c r="K14" s="289"/>
      <c r="L14" s="72"/>
      <c r="M14" s="72"/>
      <c r="N14" s="72"/>
      <c r="O14" s="72"/>
      <c r="Q14" s="307"/>
    </row>
    <row r="15" spans="1:17" s="89" customFormat="1" ht="25.5" x14ac:dyDescent="0.2">
      <c r="A15" s="152" t="s">
        <v>171</v>
      </c>
      <c r="B15" s="148" t="s">
        <v>109</v>
      </c>
      <c r="C15" s="207" t="s">
        <v>110</v>
      </c>
      <c r="D15" s="150">
        <v>2707.0230000000001</v>
      </c>
      <c r="E15" s="675"/>
      <c r="F15" s="673"/>
      <c r="G15" s="674"/>
      <c r="H15" s="672"/>
      <c r="I15" s="674"/>
      <c r="J15" s="671"/>
      <c r="K15" s="674"/>
      <c r="L15" s="671"/>
      <c r="M15" s="671"/>
      <c r="N15" s="671"/>
      <c r="O15" s="72"/>
    </row>
    <row r="16" spans="1:17" s="89" customFormat="1" ht="63.75" x14ac:dyDescent="0.2">
      <c r="A16" s="152" t="s">
        <v>172</v>
      </c>
      <c r="B16" s="155" t="s">
        <v>111</v>
      </c>
      <c r="C16" s="207" t="s">
        <v>110</v>
      </c>
      <c r="D16" s="150">
        <v>1387.4246236842107</v>
      </c>
      <c r="E16" s="676"/>
      <c r="F16" s="673"/>
      <c r="G16" s="674"/>
      <c r="H16" s="671"/>
      <c r="I16" s="674"/>
      <c r="J16" s="671"/>
      <c r="K16" s="674"/>
      <c r="L16" s="671"/>
      <c r="M16" s="671"/>
      <c r="N16" s="671"/>
      <c r="O16" s="72"/>
    </row>
    <row r="17" spans="1:17" s="89" customFormat="1" ht="38.25" x14ac:dyDescent="0.2">
      <c r="A17" s="152" t="s">
        <v>173</v>
      </c>
      <c r="B17" s="155" t="s">
        <v>112</v>
      </c>
      <c r="C17" s="207" t="s">
        <v>113</v>
      </c>
      <c r="D17" s="150">
        <v>1621</v>
      </c>
      <c r="E17" s="86"/>
      <c r="F17" s="87"/>
      <c r="G17" s="289"/>
      <c r="H17" s="87"/>
      <c r="I17" s="88"/>
      <c r="J17" s="72"/>
      <c r="K17" s="289"/>
      <c r="L17" s="72"/>
      <c r="M17" s="72"/>
      <c r="N17" s="72"/>
      <c r="O17" s="72"/>
    </row>
    <row r="18" spans="1:17" s="89" customFormat="1" ht="63.75" x14ac:dyDescent="0.2">
      <c r="A18" s="152" t="s">
        <v>174</v>
      </c>
      <c r="B18" s="159" t="s">
        <v>114</v>
      </c>
      <c r="C18" s="207" t="s">
        <v>113</v>
      </c>
      <c r="D18" s="150">
        <v>1621</v>
      </c>
      <c r="E18" s="86"/>
      <c r="F18" s="87"/>
      <c r="G18" s="289"/>
      <c r="H18" s="87"/>
      <c r="I18" s="88"/>
      <c r="J18" s="87"/>
      <c r="K18" s="289"/>
      <c r="L18" s="72"/>
      <c r="M18" s="72"/>
      <c r="N18" s="72"/>
      <c r="O18" s="72"/>
    </row>
    <row r="19" spans="1:17" s="89" customFormat="1" ht="25.5" x14ac:dyDescent="0.2">
      <c r="A19" s="152" t="s">
        <v>175</v>
      </c>
      <c r="B19" s="155" t="s">
        <v>115</v>
      </c>
      <c r="C19" s="207" t="s">
        <v>113</v>
      </c>
      <c r="D19" s="150">
        <v>28.749999999999996</v>
      </c>
      <c r="E19" s="86"/>
      <c r="F19" s="87"/>
      <c r="G19" s="289"/>
      <c r="H19" s="87"/>
      <c r="I19" s="88"/>
      <c r="J19" s="87"/>
      <c r="K19" s="289"/>
      <c r="L19" s="72"/>
      <c r="M19" s="72"/>
      <c r="N19" s="72"/>
      <c r="O19" s="72"/>
    </row>
    <row r="20" spans="1:17" s="89" customFormat="1" ht="38.25" x14ac:dyDescent="0.2">
      <c r="A20" s="152" t="s">
        <v>176</v>
      </c>
      <c r="B20" s="159" t="s">
        <v>116</v>
      </c>
      <c r="C20" s="207" t="s">
        <v>113</v>
      </c>
      <c r="D20" s="150">
        <v>28.749999999999996</v>
      </c>
      <c r="E20" s="292"/>
      <c r="F20" s="87"/>
      <c r="G20" s="289"/>
      <c r="H20" s="87"/>
      <c r="I20" s="289"/>
      <c r="J20" s="72"/>
      <c r="K20" s="289"/>
      <c r="L20" s="72"/>
      <c r="M20" s="72"/>
      <c r="N20" s="72"/>
      <c r="O20" s="72"/>
    </row>
    <row r="21" spans="1:17" s="89" customFormat="1" ht="14.25" x14ac:dyDescent="0.2">
      <c r="A21" s="152" t="s">
        <v>177</v>
      </c>
      <c r="B21" s="155" t="s">
        <v>117</v>
      </c>
      <c r="C21" s="207" t="s">
        <v>113</v>
      </c>
      <c r="D21" s="150">
        <v>368.5</v>
      </c>
      <c r="E21" s="292"/>
      <c r="F21" s="87"/>
      <c r="G21" s="289"/>
      <c r="H21" s="72"/>
      <c r="I21" s="289"/>
      <c r="J21" s="72"/>
      <c r="K21" s="289"/>
      <c r="L21" s="72"/>
      <c r="M21" s="72"/>
      <c r="N21" s="72"/>
      <c r="O21" s="72"/>
    </row>
    <row r="22" spans="1:17" s="89" customFormat="1" ht="38.25" x14ac:dyDescent="0.2">
      <c r="A22" s="152" t="s">
        <v>178</v>
      </c>
      <c r="B22" s="159" t="s">
        <v>574</v>
      </c>
      <c r="C22" s="207" t="s">
        <v>113</v>
      </c>
      <c r="D22" s="150">
        <v>368.5</v>
      </c>
      <c r="E22" s="86"/>
      <c r="F22" s="87"/>
      <c r="G22" s="289"/>
      <c r="H22" s="87"/>
      <c r="I22" s="88"/>
      <c r="J22" s="87"/>
      <c r="K22" s="289"/>
      <c r="L22" s="72"/>
      <c r="M22" s="72"/>
      <c r="N22" s="72"/>
      <c r="O22" s="72"/>
    </row>
    <row r="23" spans="1:17" ht="38.25" x14ac:dyDescent="0.2">
      <c r="A23" s="152" t="s">
        <v>179</v>
      </c>
      <c r="B23" s="155" t="s">
        <v>118</v>
      </c>
      <c r="C23" s="207" t="s">
        <v>108</v>
      </c>
      <c r="D23" s="153">
        <v>708.5100000000001</v>
      </c>
      <c r="E23" s="292"/>
      <c r="F23" s="87"/>
      <c r="G23" s="289"/>
      <c r="H23" s="72"/>
      <c r="I23" s="289"/>
      <c r="J23" s="72"/>
      <c r="K23" s="289"/>
      <c r="L23" s="72"/>
      <c r="M23" s="72"/>
      <c r="N23" s="72"/>
      <c r="O23" s="72"/>
    </row>
    <row r="24" spans="1:17" ht="25.5" x14ac:dyDescent="0.2">
      <c r="A24" s="152" t="s">
        <v>180</v>
      </c>
      <c r="B24" s="155" t="s">
        <v>119</v>
      </c>
      <c r="C24" s="207" t="s">
        <v>110</v>
      </c>
      <c r="D24" s="150">
        <v>159.41475</v>
      </c>
      <c r="E24" s="291"/>
      <c r="F24" s="87"/>
      <c r="G24" s="289"/>
      <c r="H24" s="72"/>
      <c r="I24" s="289"/>
      <c r="J24" s="72"/>
      <c r="K24" s="289"/>
      <c r="L24" s="72"/>
      <c r="M24" s="72"/>
      <c r="N24" s="72"/>
      <c r="O24" s="72"/>
    </row>
    <row r="25" spans="1:17" ht="14.25" x14ac:dyDescent="0.2">
      <c r="A25" s="152" t="s">
        <v>181</v>
      </c>
      <c r="B25" s="155" t="s">
        <v>120</v>
      </c>
      <c r="C25" s="207" t="s">
        <v>110</v>
      </c>
      <c r="D25" s="150">
        <v>318.8295</v>
      </c>
      <c r="E25" s="291"/>
      <c r="F25" s="87"/>
      <c r="G25" s="289"/>
      <c r="H25" s="72"/>
      <c r="I25" s="289"/>
      <c r="J25" s="72"/>
      <c r="K25" s="289"/>
      <c r="L25" s="72"/>
      <c r="M25" s="72"/>
      <c r="N25" s="72"/>
      <c r="O25" s="72"/>
    </row>
    <row r="26" spans="1:17" ht="51" x14ac:dyDescent="0.2">
      <c r="A26" s="152" t="s">
        <v>182</v>
      </c>
      <c r="B26" s="208" t="s">
        <v>121</v>
      </c>
      <c r="C26" s="207" t="s">
        <v>110</v>
      </c>
      <c r="D26" s="217">
        <v>97.259999999999991</v>
      </c>
      <c r="E26" s="292"/>
      <c r="F26" s="72"/>
      <c r="G26" s="289"/>
      <c r="H26" s="72"/>
      <c r="I26" s="289"/>
      <c r="J26" s="72"/>
      <c r="K26" s="289"/>
      <c r="L26" s="72"/>
      <c r="M26" s="72"/>
      <c r="N26" s="72"/>
      <c r="O26" s="72"/>
    </row>
    <row r="27" spans="1:17" x14ac:dyDescent="0.2">
      <c r="A27" s="152" t="s">
        <v>183</v>
      </c>
      <c r="B27" s="154" t="s">
        <v>122</v>
      </c>
      <c r="C27" s="149" t="s">
        <v>108</v>
      </c>
      <c r="D27" s="150">
        <v>500</v>
      </c>
      <c r="E27" s="85"/>
      <c r="F27" s="87"/>
      <c r="G27" s="289"/>
      <c r="H27" s="87"/>
      <c r="I27" s="289"/>
      <c r="J27" s="72"/>
      <c r="K27" s="289"/>
      <c r="L27" s="72"/>
      <c r="M27" s="72"/>
      <c r="N27" s="72"/>
      <c r="O27" s="72"/>
    </row>
    <row r="28" spans="1:17" x14ac:dyDescent="0.2">
      <c r="A28" s="18"/>
      <c r="B28" s="156" t="s">
        <v>123</v>
      </c>
      <c r="C28" s="156"/>
      <c r="D28" s="157"/>
      <c r="E28" s="25"/>
      <c r="F28" s="31"/>
      <c r="G28" s="33"/>
      <c r="H28" s="35"/>
      <c r="I28" s="33"/>
      <c r="J28" s="35"/>
      <c r="K28" s="33"/>
      <c r="L28" s="35"/>
      <c r="M28" s="33"/>
      <c r="N28" s="35"/>
      <c r="O28" s="41"/>
    </row>
    <row r="29" spans="1:17" s="89" customFormat="1" ht="25.5" x14ac:dyDescent="0.2">
      <c r="A29" s="152" t="s">
        <v>184</v>
      </c>
      <c r="B29" s="155" t="s">
        <v>690</v>
      </c>
      <c r="C29" s="207" t="s">
        <v>108</v>
      </c>
      <c r="D29" s="216">
        <f>D49</f>
        <v>10.35</v>
      </c>
      <c r="E29" s="86"/>
      <c r="F29" s="87"/>
      <c r="G29" s="289"/>
      <c r="H29" s="87"/>
      <c r="I29" s="88"/>
      <c r="J29" s="87"/>
      <c r="K29" s="289"/>
      <c r="L29" s="72"/>
      <c r="M29" s="72"/>
      <c r="N29" s="72"/>
      <c r="O29" s="72"/>
      <c r="Q29" s="307"/>
    </row>
    <row r="30" spans="1:17" s="89" customFormat="1" ht="25.5" x14ac:dyDescent="0.2">
      <c r="A30" s="152" t="s">
        <v>185</v>
      </c>
      <c r="B30" s="155" t="s">
        <v>684</v>
      </c>
      <c r="C30" s="207" t="s">
        <v>108</v>
      </c>
      <c r="D30" s="216">
        <f>D50</f>
        <v>189.63</v>
      </c>
      <c r="E30" s="86"/>
      <c r="F30" s="87"/>
      <c r="G30" s="289"/>
      <c r="H30" s="87"/>
      <c r="I30" s="88"/>
      <c r="J30" s="87"/>
      <c r="K30" s="289"/>
      <c r="L30" s="72"/>
      <c r="M30" s="72"/>
      <c r="N30" s="72"/>
      <c r="O30" s="72"/>
      <c r="Q30" s="307"/>
    </row>
    <row r="31" spans="1:17" s="89" customFormat="1" ht="25.5" x14ac:dyDescent="0.2">
      <c r="A31" s="152" t="s">
        <v>186</v>
      </c>
      <c r="B31" s="155" t="s">
        <v>685</v>
      </c>
      <c r="C31" s="207" t="s">
        <v>108</v>
      </c>
      <c r="D31" s="216">
        <f>D51</f>
        <v>59.28</v>
      </c>
      <c r="E31" s="86"/>
      <c r="F31" s="87"/>
      <c r="G31" s="289"/>
      <c r="H31" s="87"/>
      <c r="I31" s="88"/>
      <c r="J31" s="87"/>
      <c r="K31" s="289"/>
      <c r="L31" s="72"/>
      <c r="M31" s="72"/>
      <c r="N31" s="72"/>
      <c r="O31" s="72"/>
      <c r="Q31" s="307"/>
    </row>
    <row r="32" spans="1:17" ht="25.5" x14ac:dyDescent="0.2">
      <c r="A32" s="152" t="s">
        <v>187</v>
      </c>
      <c r="B32" s="148" t="s">
        <v>109</v>
      </c>
      <c r="C32" s="207" t="s">
        <v>110</v>
      </c>
      <c r="D32" s="150">
        <v>699.98849999999993</v>
      </c>
      <c r="E32" s="681"/>
      <c r="F32" s="679"/>
      <c r="G32" s="680"/>
      <c r="H32" s="678"/>
      <c r="I32" s="680"/>
      <c r="J32" s="677"/>
      <c r="K32" s="680"/>
      <c r="L32" s="677"/>
      <c r="M32" s="677"/>
      <c r="N32" s="677"/>
      <c r="O32" s="72"/>
    </row>
    <row r="33" spans="1:15" ht="63.75" x14ac:dyDescent="0.2">
      <c r="A33" s="152" t="s">
        <v>188</v>
      </c>
      <c r="B33" s="155" t="s">
        <v>111</v>
      </c>
      <c r="C33" s="207" t="s">
        <v>110</v>
      </c>
      <c r="D33" s="150">
        <v>470.10719999999992</v>
      </c>
      <c r="E33" s="682"/>
      <c r="F33" s="679"/>
      <c r="G33" s="680"/>
      <c r="H33" s="677"/>
      <c r="I33" s="680"/>
      <c r="J33" s="677"/>
      <c r="K33" s="680"/>
      <c r="L33" s="677"/>
      <c r="M33" s="677"/>
      <c r="N33" s="677"/>
      <c r="O33" s="72"/>
    </row>
    <row r="34" spans="1:15" ht="38.25" x14ac:dyDescent="0.2">
      <c r="A34" s="152" t="s">
        <v>189</v>
      </c>
      <c r="B34" s="155" t="s">
        <v>276</v>
      </c>
      <c r="C34" s="207" t="s">
        <v>113</v>
      </c>
      <c r="D34" s="150">
        <v>20.399999999999999</v>
      </c>
      <c r="E34" s="86"/>
      <c r="F34" s="87"/>
      <c r="G34" s="289"/>
      <c r="H34" s="87"/>
      <c r="I34" s="88"/>
      <c r="J34" s="72"/>
      <c r="K34" s="289"/>
      <c r="L34" s="72"/>
      <c r="M34" s="72"/>
      <c r="N34" s="72"/>
      <c r="O34" s="72"/>
    </row>
    <row r="35" spans="1:15" ht="51" x14ac:dyDescent="0.2">
      <c r="A35" s="152" t="s">
        <v>190</v>
      </c>
      <c r="B35" s="159" t="s">
        <v>277</v>
      </c>
      <c r="C35" s="207" t="s">
        <v>127</v>
      </c>
      <c r="D35" s="150">
        <v>20.399999999999999</v>
      </c>
      <c r="E35" s="86"/>
      <c r="F35" s="87"/>
      <c r="G35" s="289"/>
      <c r="H35" s="87"/>
      <c r="I35" s="88"/>
      <c r="J35" s="87"/>
      <c r="K35" s="289"/>
      <c r="L35" s="72"/>
      <c r="M35" s="72"/>
      <c r="N35" s="72"/>
      <c r="O35" s="72"/>
    </row>
    <row r="36" spans="1:15" ht="25.5" x14ac:dyDescent="0.2">
      <c r="A36" s="152" t="s">
        <v>191</v>
      </c>
      <c r="B36" s="155" t="s">
        <v>124</v>
      </c>
      <c r="C36" s="207" t="s">
        <v>113</v>
      </c>
      <c r="D36" s="150">
        <v>73.800000000000011</v>
      </c>
      <c r="E36" s="86"/>
      <c r="F36" s="87"/>
      <c r="G36" s="289"/>
      <c r="H36" s="87"/>
      <c r="I36" s="88"/>
      <c r="J36" s="87"/>
      <c r="K36" s="289"/>
      <c r="L36" s="72"/>
      <c r="M36" s="72"/>
      <c r="N36" s="72"/>
      <c r="O36" s="72"/>
    </row>
    <row r="37" spans="1:15" ht="38.25" x14ac:dyDescent="0.2">
      <c r="A37" s="152" t="s">
        <v>192</v>
      </c>
      <c r="B37" s="159" t="s">
        <v>125</v>
      </c>
      <c r="C37" s="207" t="s">
        <v>113</v>
      </c>
      <c r="D37" s="150">
        <v>73.800000000000011</v>
      </c>
      <c r="E37" s="292"/>
      <c r="F37" s="87"/>
      <c r="G37" s="289"/>
      <c r="H37" s="87"/>
      <c r="I37" s="289"/>
      <c r="J37" s="72"/>
      <c r="K37" s="289"/>
      <c r="L37" s="72"/>
      <c r="M37" s="72"/>
      <c r="N37" s="72"/>
      <c r="O37" s="72"/>
    </row>
    <row r="38" spans="1:15" ht="25.5" x14ac:dyDescent="0.2">
      <c r="A38" s="152" t="s">
        <v>310</v>
      </c>
      <c r="B38" s="155" t="s">
        <v>126</v>
      </c>
      <c r="C38" s="207" t="s">
        <v>127</v>
      </c>
      <c r="D38" s="150">
        <v>165.89999999999998</v>
      </c>
      <c r="E38" s="292"/>
      <c r="F38" s="87"/>
      <c r="G38" s="289"/>
      <c r="H38" s="72"/>
      <c r="I38" s="289"/>
      <c r="J38" s="72"/>
      <c r="K38" s="289"/>
      <c r="L38" s="72"/>
      <c r="M38" s="72"/>
      <c r="N38" s="72"/>
      <c r="O38" s="72"/>
    </row>
    <row r="39" spans="1:15" ht="51" x14ac:dyDescent="0.2">
      <c r="A39" s="152" t="s">
        <v>311</v>
      </c>
      <c r="B39" s="159" t="s">
        <v>573</v>
      </c>
      <c r="C39" s="207" t="s">
        <v>113</v>
      </c>
      <c r="D39" s="150">
        <v>165.89999999999998</v>
      </c>
      <c r="E39" s="86"/>
      <c r="F39" s="87"/>
      <c r="G39" s="289"/>
      <c r="H39" s="87"/>
      <c r="I39" s="88"/>
      <c r="J39" s="87"/>
      <c r="K39" s="289"/>
      <c r="L39" s="72"/>
      <c r="M39" s="72"/>
      <c r="N39" s="72"/>
      <c r="O39" s="72"/>
    </row>
    <row r="40" spans="1:15" ht="38.25" x14ac:dyDescent="0.2">
      <c r="A40" s="152" t="s">
        <v>312</v>
      </c>
      <c r="B40" s="155" t="s">
        <v>118</v>
      </c>
      <c r="C40" s="207" t="s">
        <v>108</v>
      </c>
      <c r="D40" s="150">
        <v>227.91</v>
      </c>
      <c r="E40" s="292"/>
      <c r="F40" s="87"/>
      <c r="G40" s="289"/>
      <c r="H40" s="72"/>
      <c r="I40" s="289"/>
      <c r="J40" s="72"/>
      <c r="K40" s="289"/>
      <c r="L40" s="72"/>
      <c r="M40" s="72"/>
      <c r="N40" s="72"/>
      <c r="O40" s="72"/>
    </row>
    <row r="41" spans="1:15" ht="25.5" x14ac:dyDescent="0.2">
      <c r="A41" s="152" t="s">
        <v>313</v>
      </c>
      <c r="B41" s="155" t="s">
        <v>119</v>
      </c>
      <c r="C41" s="207" t="s">
        <v>110</v>
      </c>
      <c r="D41" s="150">
        <v>58.33</v>
      </c>
      <c r="E41" s="291"/>
      <c r="F41" s="87"/>
      <c r="G41" s="289"/>
      <c r="H41" s="72"/>
      <c r="I41" s="289"/>
      <c r="J41" s="72"/>
      <c r="K41" s="289"/>
      <c r="L41" s="72"/>
      <c r="M41" s="72"/>
      <c r="N41" s="72"/>
      <c r="O41" s="72"/>
    </row>
    <row r="42" spans="1:15" ht="14.25" x14ac:dyDescent="0.2">
      <c r="A42" s="152" t="s">
        <v>314</v>
      </c>
      <c r="B42" s="155" t="s">
        <v>120</v>
      </c>
      <c r="C42" s="207" t="s">
        <v>110</v>
      </c>
      <c r="D42" s="150">
        <v>116.67</v>
      </c>
      <c r="E42" s="291"/>
      <c r="F42" s="87"/>
      <c r="G42" s="289"/>
      <c r="H42" s="72"/>
      <c r="I42" s="289"/>
      <c r="J42" s="72"/>
      <c r="K42" s="289"/>
      <c r="L42" s="72"/>
      <c r="M42" s="72"/>
      <c r="N42" s="72"/>
      <c r="O42" s="72"/>
    </row>
    <row r="43" spans="1:15" ht="51" x14ac:dyDescent="0.2">
      <c r="A43" s="152" t="s">
        <v>587</v>
      </c>
      <c r="B43" s="208" t="s">
        <v>121</v>
      </c>
      <c r="C43" s="207" t="s">
        <v>110</v>
      </c>
      <c r="D43" s="150">
        <v>1.224</v>
      </c>
      <c r="E43" s="292"/>
      <c r="F43" s="72"/>
      <c r="G43" s="289"/>
      <c r="H43" s="72"/>
      <c r="I43" s="289"/>
      <c r="J43" s="72"/>
      <c r="K43" s="289"/>
      <c r="L43" s="72"/>
      <c r="M43" s="72"/>
      <c r="N43" s="72"/>
      <c r="O43" s="72"/>
    </row>
    <row r="44" spans="1:15" s="116" customFormat="1" ht="25.5" x14ac:dyDescent="0.2">
      <c r="A44" s="139">
        <v>2</v>
      </c>
      <c r="B44" s="145" t="s">
        <v>128</v>
      </c>
      <c r="C44" s="158"/>
      <c r="D44" s="146"/>
      <c r="E44" s="140"/>
      <c r="F44" s="141"/>
      <c r="G44" s="142"/>
      <c r="H44" s="143"/>
      <c r="I44" s="142"/>
      <c r="J44" s="143"/>
      <c r="K44" s="142"/>
      <c r="L44" s="143"/>
      <c r="M44" s="142"/>
      <c r="N44" s="143"/>
      <c r="O44" s="144"/>
    </row>
    <row r="45" spans="1:15" s="116" customFormat="1" ht="51" x14ac:dyDescent="0.2">
      <c r="A45" s="258" t="s">
        <v>193</v>
      </c>
      <c r="B45" s="159" t="s">
        <v>262</v>
      </c>
      <c r="C45" s="160" t="s">
        <v>108</v>
      </c>
      <c r="D45" s="150">
        <v>151.37</v>
      </c>
      <c r="E45" s="292"/>
      <c r="F45" s="72"/>
      <c r="G45" s="289"/>
      <c r="H45" s="87"/>
      <c r="I45" s="289"/>
      <c r="J45" s="87"/>
      <c r="K45" s="289"/>
      <c r="L45" s="72"/>
      <c r="M45" s="72"/>
      <c r="N45" s="72"/>
      <c r="O45" s="72"/>
    </row>
    <row r="46" spans="1:15" s="116" customFormat="1" ht="51" x14ac:dyDescent="0.2">
      <c r="A46" s="258" t="s">
        <v>194</v>
      </c>
      <c r="B46" s="159" t="s">
        <v>263</v>
      </c>
      <c r="C46" s="160" t="s">
        <v>108</v>
      </c>
      <c r="D46" s="239">
        <v>390.54</v>
      </c>
      <c r="E46" s="292"/>
      <c r="F46" s="72"/>
      <c r="G46" s="289"/>
      <c r="H46" s="87"/>
      <c r="I46" s="289"/>
      <c r="J46" s="87"/>
      <c r="K46" s="289"/>
      <c r="L46" s="72"/>
      <c r="M46" s="72"/>
      <c r="N46" s="72"/>
      <c r="O46" s="72"/>
    </row>
    <row r="47" spans="1:15" s="116" customFormat="1" ht="51" x14ac:dyDescent="0.2">
      <c r="A47" s="258" t="s">
        <v>195</v>
      </c>
      <c r="B47" s="159" t="s">
        <v>264</v>
      </c>
      <c r="C47" s="160" t="s">
        <v>108</v>
      </c>
      <c r="D47" s="239">
        <v>162.25</v>
      </c>
      <c r="E47" s="292"/>
      <c r="F47" s="72"/>
      <c r="G47" s="289"/>
      <c r="H47" s="87"/>
      <c r="I47" s="289"/>
      <c r="J47" s="87"/>
      <c r="K47" s="289"/>
      <c r="L47" s="72"/>
      <c r="M47" s="72"/>
      <c r="N47" s="72"/>
      <c r="O47" s="72"/>
    </row>
    <row r="48" spans="1:15" s="116" customFormat="1" ht="51" x14ac:dyDescent="0.2">
      <c r="A48" s="258" t="s">
        <v>196</v>
      </c>
      <c r="B48" s="159" t="s">
        <v>265</v>
      </c>
      <c r="C48" s="160" t="s">
        <v>108</v>
      </c>
      <c r="D48" s="239">
        <v>4.3499999999999996</v>
      </c>
      <c r="E48" s="292"/>
      <c r="F48" s="72"/>
      <c r="G48" s="289"/>
      <c r="H48" s="87"/>
      <c r="I48" s="289"/>
      <c r="J48" s="87"/>
      <c r="K48" s="289"/>
      <c r="L48" s="72"/>
      <c r="M48" s="72"/>
      <c r="N48" s="72"/>
      <c r="O48" s="72"/>
    </row>
    <row r="49" spans="1:15" s="116" customFormat="1" ht="51" x14ac:dyDescent="0.2">
      <c r="A49" s="258" t="s">
        <v>197</v>
      </c>
      <c r="B49" s="159" t="s">
        <v>268</v>
      </c>
      <c r="C49" s="160" t="s">
        <v>108</v>
      </c>
      <c r="D49" s="239">
        <v>10.35</v>
      </c>
      <c r="E49" s="292"/>
      <c r="F49" s="72"/>
      <c r="G49" s="289"/>
      <c r="H49" s="87"/>
      <c r="I49" s="289"/>
      <c r="J49" s="87"/>
      <c r="K49" s="289"/>
      <c r="L49" s="72"/>
      <c r="M49" s="72"/>
      <c r="N49" s="72"/>
      <c r="O49" s="72"/>
    </row>
    <row r="50" spans="1:15" s="116" customFormat="1" ht="51" x14ac:dyDescent="0.2">
      <c r="A50" s="258" t="s">
        <v>198</v>
      </c>
      <c r="B50" s="159" t="s">
        <v>269</v>
      </c>
      <c r="C50" s="160" t="s">
        <v>108</v>
      </c>
      <c r="D50" s="239">
        <v>189.63</v>
      </c>
      <c r="E50" s="292"/>
      <c r="F50" s="72"/>
      <c r="G50" s="289"/>
      <c r="H50" s="87"/>
      <c r="I50" s="289"/>
      <c r="J50" s="87"/>
      <c r="K50" s="289"/>
      <c r="L50" s="72"/>
      <c r="M50" s="72"/>
      <c r="N50" s="72"/>
      <c r="O50" s="72"/>
    </row>
    <row r="51" spans="1:15" s="116" customFormat="1" ht="51" x14ac:dyDescent="0.2">
      <c r="A51" s="258" t="s">
        <v>199</v>
      </c>
      <c r="B51" s="159" t="s">
        <v>342</v>
      </c>
      <c r="C51" s="160" t="s">
        <v>108</v>
      </c>
      <c r="D51" s="239">
        <v>59.28</v>
      </c>
      <c r="E51" s="292"/>
      <c r="F51" s="72"/>
      <c r="G51" s="289"/>
      <c r="H51" s="87"/>
      <c r="I51" s="289"/>
      <c r="J51" s="87"/>
      <c r="K51" s="289"/>
      <c r="L51" s="72"/>
      <c r="M51" s="72"/>
      <c r="N51" s="72"/>
      <c r="O51" s="72"/>
    </row>
    <row r="52" spans="1:15" s="116" customFormat="1" ht="38.25" x14ac:dyDescent="0.2">
      <c r="A52" s="258" t="s">
        <v>200</v>
      </c>
      <c r="B52" s="161" t="s">
        <v>141</v>
      </c>
      <c r="C52" s="160" t="s">
        <v>26</v>
      </c>
      <c r="D52" s="273">
        <v>9</v>
      </c>
      <c r="E52" s="292"/>
      <c r="F52" s="72"/>
      <c r="G52" s="289"/>
      <c r="H52" s="87"/>
      <c r="I52" s="289"/>
      <c r="J52" s="87"/>
      <c r="K52" s="289"/>
      <c r="L52" s="72"/>
      <c r="M52" s="72"/>
      <c r="N52" s="72"/>
      <c r="O52" s="72"/>
    </row>
    <row r="53" spans="1:15" s="116" customFormat="1" ht="38.25" x14ac:dyDescent="0.2">
      <c r="A53" s="258" t="s">
        <v>201</v>
      </c>
      <c r="B53" s="161" t="s">
        <v>142</v>
      </c>
      <c r="C53" s="160" t="s">
        <v>26</v>
      </c>
      <c r="D53" s="273">
        <v>16</v>
      </c>
      <c r="E53" s="292"/>
      <c r="F53" s="72"/>
      <c r="G53" s="289"/>
      <c r="H53" s="87"/>
      <c r="I53" s="289"/>
      <c r="J53" s="87"/>
      <c r="K53" s="289"/>
      <c r="L53" s="72"/>
      <c r="M53" s="72"/>
      <c r="N53" s="72"/>
      <c r="O53" s="72"/>
    </row>
    <row r="54" spans="1:15" s="116" customFormat="1" ht="38.25" x14ac:dyDescent="0.2">
      <c r="A54" s="258" t="s">
        <v>202</v>
      </c>
      <c r="B54" s="161" t="s">
        <v>270</v>
      </c>
      <c r="C54" s="160" t="s">
        <v>26</v>
      </c>
      <c r="D54" s="273">
        <v>6</v>
      </c>
      <c r="E54" s="292"/>
      <c r="F54" s="72"/>
      <c r="G54" s="289"/>
      <c r="H54" s="87"/>
      <c r="I54" s="289"/>
      <c r="J54" s="87"/>
      <c r="K54" s="289"/>
      <c r="L54" s="72"/>
      <c r="M54" s="72"/>
      <c r="N54" s="72"/>
      <c r="O54" s="72"/>
    </row>
    <row r="55" spans="1:15" s="116" customFormat="1" ht="38.25" x14ac:dyDescent="0.2">
      <c r="A55" s="258" t="s">
        <v>203</v>
      </c>
      <c r="B55" s="161" t="s">
        <v>296</v>
      </c>
      <c r="C55" s="160" t="s">
        <v>26</v>
      </c>
      <c r="D55" s="273">
        <v>1</v>
      </c>
      <c r="E55" s="292"/>
      <c r="F55" s="72"/>
      <c r="G55" s="289"/>
      <c r="H55" s="72"/>
      <c r="I55" s="289"/>
      <c r="J55" s="72"/>
      <c r="K55" s="289"/>
      <c r="L55" s="72"/>
      <c r="M55" s="289"/>
      <c r="N55" s="72"/>
      <c r="O55" s="72"/>
    </row>
    <row r="56" spans="1:15" s="116" customFormat="1" ht="25.5" x14ac:dyDescent="0.2">
      <c r="A56" s="258" t="s">
        <v>204</v>
      </c>
      <c r="B56" s="164" t="s">
        <v>220</v>
      </c>
      <c r="C56" s="160" t="s">
        <v>147</v>
      </c>
      <c r="D56" s="248">
        <v>5</v>
      </c>
      <c r="E56" s="292"/>
      <c r="F56" s="72"/>
      <c r="G56" s="289"/>
      <c r="H56" s="87"/>
      <c r="I56" s="289"/>
      <c r="J56" s="87"/>
      <c r="K56" s="289"/>
      <c r="L56" s="72"/>
      <c r="M56" s="72"/>
      <c r="N56" s="72"/>
      <c r="O56" s="72"/>
    </row>
    <row r="57" spans="1:15" s="116" customFormat="1" ht="25.5" x14ac:dyDescent="0.2">
      <c r="A57" s="258" t="s">
        <v>205</v>
      </c>
      <c r="B57" s="164" t="s">
        <v>221</v>
      </c>
      <c r="C57" s="160" t="s">
        <v>147</v>
      </c>
      <c r="D57" s="248">
        <v>2</v>
      </c>
      <c r="E57" s="292"/>
      <c r="F57" s="72"/>
      <c r="G57" s="289"/>
      <c r="H57" s="87"/>
      <c r="I57" s="289"/>
      <c r="J57" s="87"/>
      <c r="K57" s="289"/>
      <c r="L57" s="72"/>
      <c r="M57" s="72"/>
      <c r="N57" s="72"/>
      <c r="O57" s="72"/>
    </row>
    <row r="58" spans="1:15" s="116" customFormat="1" ht="25.5" x14ac:dyDescent="0.2">
      <c r="A58" s="258" t="s">
        <v>206</v>
      </c>
      <c r="B58" s="164" t="s">
        <v>222</v>
      </c>
      <c r="C58" s="160" t="s">
        <v>147</v>
      </c>
      <c r="D58" s="249">
        <v>34</v>
      </c>
      <c r="E58" s="292"/>
      <c r="F58" s="72"/>
      <c r="G58" s="289"/>
      <c r="H58" s="87"/>
      <c r="I58" s="289"/>
      <c r="J58" s="87"/>
      <c r="K58" s="289"/>
      <c r="L58" s="72"/>
      <c r="M58" s="72"/>
      <c r="N58" s="72"/>
      <c r="O58" s="72"/>
    </row>
    <row r="59" spans="1:15" s="116" customFormat="1" x14ac:dyDescent="0.2">
      <c r="A59" s="258" t="s">
        <v>207</v>
      </c>
      <c r="B59" s="164" t="s">
        <v>146</v>
      </c>
      <c r="C59" s="160" t="s">
        <v>147</v>
      </c>
      <c r="D59" s="242">
        <v>32</v>
      </c>
      <c r="E59" s="292"/>
      <c r="F59" s="183"/>
      <c r="G59" s="289"/>
      <c r="H59" s="72"/>
      <c r="I59" s="289"/>
      <c r="J59" s="87"/>
      <c r="K59" s="289"/>
      <c r="L59" s="72"/>
      <c r="M59" s="72"/>
      <c r="N59" s="72"/>
      <c r="O59" s="72"/>
    </row>
    <row r="60" spans="1:15" s="116" customFormat="1" ht="25.5" x14ac:dyDescent="0.2">
      <c r="A60" s="258" t="s">
        <v>208</v>
      </c>
      <c r="B60" s="155" t="s">
        <v>148</v>
      </c>
      <c r="C60" s="166" t="s">
        <v>147</v>
      </c>
      <c r="D60" s="242">
        <v>34</v>
      </c>
      <c r="E60" s="292"/>
      <c r="F60" s="183"/>
      <c r="G60" s="289"/>
      <c r="H60" s="72"/>
      <c r="I60" s="289"/>
      <c r="J60" s="87"/>
      <c r="K60" s="289"/>
      <c r="L60" s="72"/>
      <c r="M60" s="72"/>
      <c r="N60" s="72"/>
      <c r="O60" s="72"/>
    </row>
    <row r="61" spans="1:15" s="116" customFormat="1" x14ac:dyDescent="0.2">
      <c r="A61" s="258" t="s">
        <v>209</v>
      </c>
      <c r="B61" s="155" t="s">
        <v>149</v>
      </c>
      <c r="C61" s="166" t="s">
        <v>147</v>
      </c>
      <c r="D61" s="242">
        <v>34</v>
      </c>
      <c r="E61" s="86"/>
      <c r="F61" s="183"/>
      <c r="G61" s="289"/>
      <c r="H61" s="87"/>
      <c r="I61" s="88"/>
      <c r="J61" s="87"/>
      <c r="K61" s="289"/>
      <c r="L61" s="72"/>
      <c r="M61" s="72"/>
      <c r="N61" s="72"/>
      <c r="O61" s="72"/>
    </row>
    <row r="62" spans="1:15" s="116" customFormat="1" x14ac:dyDescent="0.2">
      <c r="A62" s="258" t="s">
        <v>210</v>
      </c>
      <c r="B62" s="167" t="s">
        <v>150</v>
      </c>
      <c r="C62" s="166" t="s">
        <v>108</v>
      </c>
      <c r="D62" s="239">
        <v>967.77</v>
      </c>
      <c r="E62" s="292"/>
      <c r="F62" s="183"/>
      <c r="G62" s="289"/>
      <c r="H62" s="87"/>
      <c r="I62" s="289"/>
      <c r="J62" s="87"/>
      <c r="K62" s="289"/>
      <c r="L62" s="72"/>
      <c r="M62" s="72"/>
      <c r="N62" s="72"/>
      <c r="O62" s="72"/>
    </row>
    <row r="63" spans="1:15" s="116" customFormat="1" x14ac:dyDescent="0.2">
      <c r="A63" s="258" t="s">
        <v>211</v>
      </c>
      <c r="B63" s="155" t="s">
        <v>151</v>
      </c>
      <c r="C63" s="166" t="s">
        <v>108</v>
      </c>
      <c r="D63" s="239">
        <v>708.51</v>
      </c>
      <c r="E63" s="291"/>
      <c r="F63" s="183"/>
      <c r="G63" s="289"/>
      <c r="H63" s="87"/>
      <c r="I63" s="289"/>
      <c r="J63" s="87"/>
      <c r="K63" s="289"/>
      <c r="L63" s="72"/>
      <c r="M63" s="72"/>
      <c r="N63" s="72"/>
      <c r="O63" s="72"/>
    </row>
    <row r="64" spans="1:15" s="116" customFormat="1" x14ac:dyDescent="0.2">
      <c r="A64" s="258" t="s">
        <v>212</v>
      </c>
      <c r="B64" s="155" t="s">
        <v>152</v>
      </c>
      <c r="C64" s="166" t="s">
        <v>108</v>
      </c>
      <c r="D64" s="239">
        <v>708.5100000000001</v>
      </c>
      <c r="E64" s="292"/>
      <c r="F64" s="183"/>
      <c r="G64" s="289"/>
      <c r="H64" s="87"/>
      <c r="I64" s="289"/>
      <c r="J64" s="87"/>
      <c r="K64" s="289"/>
      <c r="L64" s="72"/>
      <c r="M64" s="72"/>
      <c r="N64" s="72"/>
      <c r="O64" s="72"/>
    </row>
    <row r="65" spans="1:15" s="116" customFormat="1" ht="76.5" x14ac:dyDescent="0.2">
      <c r="A65" s="258" t="s">
        <v>213</v>
      </c>
      <c r="B65" s="155" t="s">
        <v>670</v>
      </c>
      <c r="C65" s="166" t="s">
        <v>147</v>
      </c>
      <c r="D65" s="242">
        <v>15</v>
      </c>
      <c r="E65" s="292"/>
      <c r="F65" s="183"/>
      <c r="G65" s="289"/>
      <c r="H65" s="72"/>
      <c r="I65" s="289"/>
      <c r="J65" s="87"/>
      <c r="K65" s="289"/>
      <c r="L65" s="72"/>
      <c r="M65" s="72"/>
      <c r="N65" s="72"/>
      <c r="O65" s="72"/>
    </row>
    <row r="66" spans="1:15" s="116" customFormat="1" ht="51" x14ac:dyDescent="0.2">
      <c r="A66" s="258" t="s">
        <v>214</v>
      </c>
      <c r="B66" s="155" t="s">
        <v>153</v>
      </c>
      <c r="C66" s="166" t="s">
        <v>147</v>
      </c>
      <c r="D66" s="242">
        <v>26</v>
      </c>
      <c r="E66" s="292"/>
      <c r="F66" s="183"/>
      <c r="G66" s="289"/>
      <c r="H66" s="72"/>
      <c r="I66" s="289"/>
      <c r="J66" s="87"/>
      <c r="K66" s="289"/>
      <c r="L66" s="72"/>
      <c r="M66" s="72"/>
      <c r="N66" s="72"/>
      <c r="O66" s="72"/>
    </row>
    <row r="67" spans="1:15" s="116" customFormat="1" ht="38.25" x14ac:dyDescent="0.2">
      <c r="A67" s="258" t="s">
        <v>215</v>
      </c>
      <c r="B67" s="155" t="s">
        <v>154</v>
      </c>
      <c r="C67" s="166" t="s">
        <v>155</v>
      </c>
      <c r="D67" s="242">
        <v>13</v>
      </c>
      <c r="E67" s="291"/>
      <c r="F67" s="183"/>
      <c r="G67" s="289"/>
      <c r="H67" s="87"/>
      <c r="I67" s="289"/>
      <c r="J67" s="87"/>
      <c r="K67" s="289"/>
      <c r="L67" s="72"/>
      <c r="M67" s="72"/>
      <c r="N67" s="72"/>
      <c r="O67" s="72"/>
    </row>
    <row r="68" spans="1:15" s="192" customFormat="1" ht="25.5" x14ac:dyDescent="0.2">
      <c r="A68" s="184">
        <v>3</v>
      </c>
      <c r="B68" s="223" t="s">
        <v>364</v>
      </c>
      <c r="C68" s="233"/>
      <c r="D68" s="276"/>
      <c r="E68" s="188"/>
      <c r="F68" s="189"/>
      <c r="G68" s="190"/>
      <c r="H68" s="191"/>
      <c r="I68" s="190"/>
      <c r="J68" s="191"/>
      <c r="K68" s="190"/>
      <c r="L68" s="191"/>
      <c r="M68" s="190"/>
      <c r="N68" s="191"/>
      <c r="O68" s="189"/>
    </row>
    <row r="69" spans="1:15" s="126" customFormat="1" ht="38.25" x14ac:dyDescent="0.2">
      <c r="A69" s="119" t="s">
        <v>246</v>
      </c>
      <c r="B69" s="171" t="s">
        <v>381</v>
      </c>
      <c r="C69" s="149" t="s">
        <v>108</v>
      </c>
      <c r="D69" s="239">
        <v>47.6</v>
      </c>
      <c r="E69" s="86"/>
      <c r="F69" s="293"/>
      <c r="G69" s="88"/>
      <c r="H69" s="87"/>
      <c r="I69" s="293"/>
      <c r="J69" s="87"/>
      <c r="K69" s="289"/>
      <c r="L69" s="72"/>
      <c r="M69" s="72"/>
      <c r="N69" s="72"/>
      <c r="O69" s="72"/>
    </row>
    <row r="70" spans="1:15" s="126" customFormat="1" x14ac:dyDescent="0.2">
      <c r="A70" s="119" t="s">
        <v>247</v>
      </c>
      <c r="B70" s="270" t="s">
        <v>499</v>
      </c>
      <c r="C70" s="274" t="s">
        <v>147</v>
      </c>
      <c r="D70" s="277">
        <v>1</v>
      </c>
      <c r="E70" s="290"/>
      <c r="F70" s="183"/>
      <c r="G70" s="183"/>
      <c r="H70" s="293"/>
      <c r="I70" s="183"/>
      <c r="J70" s="183"/>
      <c r="K70" s="183"/>
      <c r="L70" s="183"/>
      <c r="M70" s="183"/>
      <c r="N70" s="183"/>
      <c r="O70" s="183"/>
    </row>
    <row r="71" spans="1:15" s="126" customFormat="1" x14ac:dyDescent="0.2">
      <c r="A71" s="119" t="s">
        <v>248</v>
      </c>
      <c r="B71" s="270" t="s">
        <v>500</v>
      </c>
      <c r="C71" s="274" t="s">
        <v>147</v>
      </c>
      <c r="D71" s="277">
        <v>1</v>
      </c>
      <c r="E71" s="290"/>
      <c r="F71" s="183"/>
      <c r="G71" s="183"/>
      <c r="H71" s="293"/>
      <c r="I71" s="183"/>
      <c r="J71" s="183"/>
      <c r="K71" s="183"/>
      <c r="L71" s="183"/>
      <c r="M71" s="183"/>
      <c r="N71" s="183"/>
      <c r="O71" s="183"/>
    </row>
    <row r="72" spans="1:15" s="126" customFormat="1" ht="14.25" x14ac:dyDescent="0.2">
      <c r="A72" s="119" t="s">
        <v>249</v>
      </c>
      <c r="B72" s="211" t="s">
        <v>389</v>
      </c>
      <c r="C72" s="193" t="s">
        <v>147</v>
      </c>
      <c r="D72" s="278">
        <v>2</v>
      </c>
      <c r="E72" s="86"/>
      <c r="F72" s="293"/>
      <c r="G72" s="88"/>
      <c r="H72" s="87"/>
      <c r="I72" s="293"/>
      <c r="J72" s="87"/>
      <c r="K72" s="289"/>
      <c r="L72" s="72"/>
      <c r="M72" s="72"/>
      <c r="N72" s="72"/>
      <c r="O72" s="72"/>
    </row>
    <row r="73" spans="1:15" s="126" customFormat="1" x14ac:dyDescent="0.2">
      <c r="A73" s="119" t="s">
        <v>250</v>
      </c>
      <c r="B73" s="211" t="s">
        <v>501</v>
      </c>
      <c r="C73" s="275" t="s">
        <v>147</v>
      </c>
      <c r="D73" s="279">
        <v>1</v>
      </c>
      <c r="E73" s="86"/>
      <c r="F73" s="293"/>
      <c r="G73" s="88"/>
      <c r="H73" s="87"/>
      <c r="I73" s="293"/>
      <c r="J73" s="87"/>
      <c r="K73" s="289"/>
      <c r="L73" s="72"/>
      <c r="M73" s="72"/>
      <c r="N73" s="72"/>
      <c r="O73" s="72"/>
    </row>
    <row r="74" spans="1:15" s="126" customFormat="1" x14ac:dyDescent="0.2">
      <c r="A74" s="119" t="s">
        <v>251</v>
      </c>
      <c r="B74" s="164" t="s">
        <v>502</v>
      </c>
      <c r="C74" s="275" t="s">
        <v>147</v>
      </c>
      <c r="D74" s="279">
        <v>1</v>
      </c>
      <c r="E74" s="86"/>
      <c r="F74" s="293"/>
      <c r="G74" s="88"/>
      <c r="H74" s="87"/>
      <c r="I74" s="293"/>
      <c r="J74" s="87"/>
      <c r="K74" s="289"/>
      <c r="L74" s="72"/>
      <c r="M74" s="72"/>
      <c r="N74" s="72"/>
      <c r="O74" s="72"/>
    </row>
    <row r="75" spans="1:15" s="126" customFormat="1" x14ac:dyDescent="0.2">
      <c r="A75" s="119" t="s">
        <v>252</v>
      </c>
      <c r="B75" s="174" t="s">
        <v>160</v>
      </c>
      <c r="C75" s="152" t="s">
        <v>108</v>
      </c>
      <c r="D75" s="239">
        <v>47.6</v>
      </c>
      <c r="E75" s="86"/>
      <c r="F75" s="293"/>
      <c r="G75" s="88"/>
      <c r="H75" s="87"/>
      <c r="I75" s="293"/>
      <c r="J75" s="87"/>
      <c r="K75" s="289"/>
      <c r="L75" s="72"/>
      <c r="M75" s="72"/>
      <c r="N75" s="72"/>
      <c r="O75" s="72"/>
    </row>
    <row r="76" spans="1:15" s="126" customFormat="1" x14ac:dyDescent="0.2">
      <c r="A76" s="119" t="s">
        <v>253</v>
      </c>
      <c r="B76" s="154" t="s">
        <v>151</v>
      </c>
      <c r="C76" s="175" t="s">
        <v>108</v>
      </c>
      <c r="D76" s="239">
        <v>47.6</v>
      </c>
      <c r="E76" s="86"/>
      <c r="F76" s="293"/>
      <c r="G76" s="88"/>
      <c r="H76" s="87"/>
      <c r="I76" s="293"/>
      <c r="J76" s="87"/>
      <c r="K76" s="289"/>
      <c r="L76" s="72"/>
      <c r="M76" s="72"/>
      <c r="N76" s="72"/>
      <c r="O76" s="72"/>
    </row>
    <row r="77" spans="1:15" s="126" customFormat="1" ht="76.5" x14ac:dyDescent="0.2">
      <c r="A77" s="119" t="s">
        <v>254</v>
      </c>
      <c r="B77" s="155" t="s">
        <v>670</v>
      </c>
      <c r="C77" s="166" t="s">
        <v>147</v>
      </c>
      <c r="D77" s="243">
        <v>2</v>
      </c>
      <c r="E77" s="292"/>
      <c r="F77" s="183"/>
      <c r="G77" s="289"/>
      <c r="H77" s="72"/>
      <c r="I77" s="289"/>
      <c r="J77" s="87"/>
      <c r="K77" s="289"/>
      <c r="L77" s="72"/>
      <c r="M77" s="72"/>
      <c r="N77" s="72"/>
      <c r="O77" s="72"/>
    </row>
    <row r="78" spans="1:15" s="126" customFormat="1" ht="25.5" x14ac:dyDescent="0.2">
      <c r="A78" s="119" t="s">
        <v>255</v>
      </c>
      <c r="B78" s="148" t="s">
        <v>300</v>
      </c>
      <c r="C78" s="152" t="s">
        <v>147</v>
      </c>
      <c r="D78" s="165">
        <v>2</v>
      </c>
      <c r="E78" s="292"/>
      <c r="F78" s="183"/>
      <c r="G78" s="289"/>
      <c r="H78" s="87"/>
      <c r="I78" s="289"/>
      <c r="J78" s="72"/>
      <c r="K78" s="289"/>
      <c r="L78" s="72"/>
      <c r="M78" s="72"/>
      <c r="N78" s="72"/>
      <c r="O78" s="72"/>
    </row>
    <row r="79" spans="1:15" s="71" customFormat="1" x14ac:dyDescent="0.2">
      <c r="A79" s="64"/>
      <c r="B79" s="65"/>
      <c r="C79" s="66"/>
      <c r="D79" s="67"/>
      <c r="E79" s="68"/>
      <c r="F79" s="69"/>
      <c r="G79" s="70"/>
      <c r="H79" s="69"/>
      <c r="I79" s="70"/>
      <c r="J79" s="69"/>
      <c r="K79" s="70"/>
      <c r="L79" s="69"/>
      <c r="M79" s="70"/>
      <c r="N79" s="69"/>
      <c r="O79" s="69"/>
    </row>
    <row r="80" spans="1:15" s="42" customFormat="1" x14ac:dyDescent="0.2">
      <c r="A80" s="43"/>
      <c r="B80" s="23" t="s">
        <v>0</v>
      </c>
      <c r="C80" s="44"/>
      <c r="D80" s="43"/>
      <c r="E80" s="45"/>
      <c r="F80" s="46"/>
      <c r="G80" s="48"/>
      <c r="H80" s="47"/>
      <c r="I80" s="48"/>
      <c r="J80" s="47"/>
      <c r="K80" s="48"/>
      <c r="L80" s="47"/>
      <c r="M80" s="48"/>
      <c r="N80" s="47"/>
      <c r="O80" s="73"/>
    </row>
    <row r="81" spans="2:15" x14ac:dyDescent="0.2">
      <c r="J81" s="15" t="s">
        <v>723</v>
      </c>
      <c r="K81" s="14"/>
      <c r="L81" s="14"/>
      <c r="M81" s="14"/>
      <c r="N81" s="14"/>
      <c r="O81" s="49"/>
    </row>
    <row r="82" spans="2:15" x14ac:dyDescent="0.2">
      <c r="J82" s="15" t="s">
        <v>19</v>
      </c>
      <c r="K82" s="50"/>
      <c r="L82" s="50"/>
      <c r="M82" s="50"/>
      <c r="N82" s="50"/>
      <c r="O82" s="51"/>
    </row>
    <row r="83" spans="2:15" x14ac:dyDescent="0.2">
      <c r="J83" s="15"/>
      <c r="K83" s="74"/>
      <c r="L83" s="74"/>
      <c r="M83" s="74"/>
      <c r="N83" s="74"/>
      <c r="O83" s="75"/>
    </row>
    <row r="84" spans="2:15" x14ac:dyDescent="0.2">
      <c r="B84" s="52" t="s">
        <v>24</v>
      </c>
      <c r="E84" s="53"/>
    </row>
    <row r="85" spans="2:15" x14ac:dyDescent="0.2">
      <c r="E85" s="53" t="s">
        <v>724</v>
      </c>
    </row>
    <row r="86" spans="2:15" x14ac:dyDescent="0.2">
      <c r="B86" s="52" t="s">
        <v>25</v>
      </c>
      <c r="E86" s="53"/>
    </row>
    <row r="87" spans="2:15" x14ac:dyDescent="0.2">
      <c r="E87"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1-29&amp;"Arial,Bold"&amp;USADZĪVES KANALIZĀCIJA K1, KANALIZĀCIJAS SPIEDVADS K1S UZVARAS IELĀ.</oddHeader>
    <oddFooter>&amp;C&amp;8&amp;P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73"/>
  <sheetViews>
    <sheetView topLeftCell="A62" workbookViewId="0">
      <selection activeCell="E73" sqref="E73"/>
    </sheetView>
  </sheetViews>
  <sheetFormatPr defaultColWidth="9.140625" defaultRowHeight="12.75" x14ac:dyDescent="0.2"/>
  <cols>
    <col min="1" max="1" width="5.5703125" style="3" customWidth="1"/>
    <col min="2" max="2" width="40.85546875" style="1" customWidth="1"/>
    <col min="3" max="3" width="5.42578125" style="2" customWidth="1"/>
    <col min="4" max="4" width="7.28515625" style="3" customWidth="1"/>
    <col min="5" max="5" width="5.140625" style="3" customWidth="1"/>
    <col min="6" max="6" width="5.140625" style="4" customWidth="1"/>
    <col min="7" max="7" width="6.7109375" style="5" customWidth="1"/>
    <col min="8" max="8" width="7.7109375" style="5" customWidth="1"/>
    <col min="9" max="9" width="6.28515625" style="5" customWidth="1"/>
    <col min="10" max="10" width="7.42578125" style="5" customWidth="1"/>
    <col min="11" max="14" width="8.42578125" style="5" customWidth="1"/>
    <col min="15" max="15" width="9.42578125" style="6" customWidth="1"/>
    <col min="16" max="16384" width="9.140625" style="6"/>
  </cols>
  <sheetData>
    <row r="1" spans="1:16" ht="14.25" x14ac:dyDescent="0.2">
      <c r="A1" s="55" t="s">
        <v>1</v>
      </c>
      <c r="B1" s="56"/>
      <c r="C1" s="90" t="s">
        <v>646</v>
      </c>
      <c r="D1" s="57"/>
      <c r="E1" s="57"/>
      <c r="F1" s="58"/>
      <c r="G1" s="59"/>
      <c r="H1" s="59"/>
      <c r="I1" s="59"/>
      <c r="J1" s="59"/>
      <c r="K1" s="59"/>
      <c r="L1" s="59"/>
      <c r="M1" s="59"/>
      <c r="N1" s="59"/>
      <c r="O1" s="60"/>
    </row>
    <row r="2" spans="1:16" ht="15" x14ac:dyDescent="0.2">
      <c r="A2" s="55" t="s">
        <v>2</v>
      </c>
      <c r="B2" s="56"/>
      <c r="C2" s="78" t="s">
        <v>48</v>
      </c>
      <c r="D2" s="57"/>
      <c r="E2" s="57"/>
      <c r="F2" s="58"/>
      <c r="G2" s="59"/>
      <c r="H2" s="59"/>
      <c r="I2" s="59"/>
      <c r="J2" s="59"/>
      <c r="K2" s="59"/>
      <c r="L2" s="59"/>
      <c r="M2" s="59"/>
      <c r="N2" s="59"/>
      <c r="O2" s="60"/>
    </row>
    <row r="3" spans="1:16" ht="15" x14ac:dyDescent="0.2">
      <c r="A3" s="55" t="s">
        <v>3</v>
      </c>
      <c r="B3" s="56"/>
      <c r="C3" s="78" t="s">
        <v>49</v>
      </c>
      <c r="D3" s="57"/>
      <c r="E3" s="57"/>
      <c r="F3" s="58"/>
      <c r="G3" s="59"/>
      <c r="H3" s="59"/>
      <c r="I3" s="59"/>
      <c r="J3" s="59"/>
      <c r="K3" s="59"/>
      <c r="L3" s="59"/>
      <c r="M3" s="59"/>
      <c r="N3" s="59"/>
      <c r="O3" s="60"/>
    </row>
    <row r="4" spans="1:16" ht="14.25" x14ac:dyDescent="0.2">
      <c r="A4" s="55" t="s">
        <v>4</v>
      </c>
      <c r="B4" s="56"/>
      <c r="C4" s="79" t="s">
        <v>50</v>
      </c>
      <c r="D4" s="57"/>
      <c r="E4" s="57"/>
      <c r="F4" s="58"/>
      <c r="G4" s="59"/>
      <c r="H4" s="59"/>
      <c r="I4" s="59"/>
      <c r="J4" s="59"/>
      <c r="K4" s="59"/>
      <c r="L4" s="59"/>
      <c r="M4" s="59"/>
      <c r="N4" s="59"/>
      <c r="O4" s="60"/>
    </row>
    <row r="5" spans="1:16" ht="14.25" x14ac:dyDescent="0.2">
      <c r="A5" s="55" t="s">
        <v>106</v>
      </c>
      <c r="B5" s="56"/>
      <c r="C5" s="61"/>
      <c r="D5" s="57"/>
      <c r="E5" s="57"/>
      <c r="F5" s="58"/>
      <c r="G5" s="59"/>
      <c r="H5" s="59"/>
      <c r="I5" s="59"/>
      <c r="J5" s="59"/>
      <c r="K5" s="59"/>
      <c r="L5" s="59"/>
      <c r="M5" s="59"/>
      <c r="N5" s="62" t="s">
        <v>35</v>
      </c>
      <c r="O5" s="63"/>
    </row>
    <row r="6" spans="1:16" ht="14.25" x14ac:dyDescent="0.2">
      <c r="A6" s="10" t="s">
        <v>51</v>
      </c>
      <c r="B6" s="56"/>
      <c r="C6" s="61"/>
      <c r="D6" s="57"/>
      <c r="E6" s="57"/>
      <c r="F6" s="58"/>
      <c r="G6" s="59"/>
      <c r="H6" s="59"/>
      <c r="I6" s="59"/>
      <c r="J6" s="59"/>
      <c r="K6" s="59"/>
      <c r="L6" s="59"/>
      <c r="M6" s="59"/>
      <c r="N6" s="59"/>
      <c r="O6" s="60"/>
    </row>
    <row r="7" spans="1:16"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6"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6" x14ac:dyDescent="0.2">
      <c r="A9" s="17"/>
      <c r="B9" s="36"/>
      <c r="C9" s="37"/>
      <c r="D9" s="26"/>
      <c r="E9" s="38"/>
      <c r="F9" s="30"/>
      <c r="G9" s="39"/>
      <c r="H9" s="34"/>
      <c r="I9" s="39"/>
      <c r="J9" s="34"/>
      <c r="K9" s="39"/>
      <c r="L9" s="34"/>
      <c r="M9" s="39"/>
      <c r="N9" s="34"/>
      <c r="O9" s="40"/>
    </row>
    <row r="10" spans="1:16" s="138" customFormat="1" ht="25.5" x14ac:dyDescent="0.2">
      <c r="A10" s="131">
        <v>1</v>
      </c>
      <c r="B10" s="132" t="s">
        <v>107</v>
      </c>
      <c r="C10" s="133"/>
      <c r="D10" s="134"/>
      <c r="E10" s="135"/>
      <c r="F10" s="136"/>
      <c r="G10" s="137"/>
      <c r="H10" s="136"/>
      <c r="I10" s="137"/>
      <c r="J10" s="136"/>
      <c r="K10" s="137"/>
      <c r="L10" s="136"/>
      <c r="M10" s="137"/>
      <c r="N10" s="136"/>
      <c r="O10" s="136"/>
    </row>
    <row r="11" spans="1:16" s="89" customFormat="1" ht="25.5" x14ac:dyDescent="0.2">
      <c r="A11" s="147" t="s">
        <v>167</v>
      </c>
      <c r="B11" s="155" t="s">
        <v>702</v>
      </c>
      <c r="C11" s="207" t="s">
        <v>108</v>
      </c>
      <c r="D11" s="150">
        <v>262.34000000000003</v>
      </c>
      <c r="E11" s="86"/>
      <c r="F11" s="87"/>
      <c r="G11" s="289"/>
      <c r="H11" s="87"/>
      <c r="I11" s="88"/>
      <c r="J11" s="87"/>
      <c r="K11" s="289"/>
      <c r="L11" s="72"/>
      <c r="M11" s="72"/>
      <c r="N11" s="72"/>
      <c r="O11" s="72"/>
    </row>
    <row r="12" spans="1:16" s="89" customFormat="1" ht="25.5" x14ac:dyDescent="0.2">
      <c r="A12" s="147" t="s">
        <v>168</v>
      </c>
      <c r="B12" s="148" t="s">
        <v>109</v>
      </c>
      <c r="C12" s="207" t="s">
        <v>110</v>
      </c>
      <c r="D12" s="150">
        <v>745.41899999999998</v>
      </c>
      <c r="E12" s="687"/>
      <c r="F12" s="685"/>
      <c r="G12" s="686"/>
      <c r="H12" s="684"/>
      <c r="I12" s="686"/>
      <c r="J12" s="683"/>
      <c r="K12" s="686"/>
      <c r="L12" s="683"/>
      <c r="M12" s="683"/>
      <c r="N12" s="683"/>
      <c r="O12" s="72"/>
    </row>
    <row r="13" spans="1:16" s="89" customFormat="1" ht="63.75" x14ac:dyDescent="0.2">
      <c r="A13" s="147" t="s">
        <v>169</v>
      </c>
      <c r="B13" s="155" t="s">
        <v>111</v>
      </c>
      <c r="C13" s="207" t="s">
        <v>110</v>
      </c>
      <c r="D13" s="150">
        <v>507.9054631578947</v>
      </c>
      <c r="E13" s="688"/>
      <c r="F13" s="685"/>
      <c r="G13" s="686"/>
      <c r="H13" s="683"/>
      <c r="I13" s="686"/>
      <c r="J13" s="683"/>
      <c r="K13" s="686"/>
      <c r="L13" s="683"/>
      <c r="M13" s="683"/>
      <c r="N13" s="683"/>
      <c r="O13" s="72"/>
    </row>
    <row r="14" spans="1:16" s="89" customFormat="1" ht="38.25" x14ac:dyDescent="0.2">
      <c r="A14" s="147" t="s">
        <v>170</v>
      </c>
      <c r="B14" s="155" t="s">
        <v>112</v>
      </c>
      <c r="C14" s="207" t="s">
        <v>113</v>
      </c>
      <c r="D14" s="150">
        <v>10.5</v>
      </c>
      <c r="E14" s="86"/>
      <c r="F14" s="87"/>
      <c r="G14" s="289"/>
      <c r="H14" s="87"/>
      <c r="I14" s="88"/>
      <c r="J14" s="72"/>
      <c r="K14" s="289"/>
      <c r="L14" s="72"/>
      <c r="M14" s="72"/>
      <c r="N14" s="72"/>
      <c r="O14" s="72"/>
    </row>
    <row r="15" spans="1:16" s="89" customFormat="1" ht="63.75" x14ac:dyDescent="0.2">
      <c r="A15" s="147" t="s">
        <v>171</v>
      </c>
      <c r="B15" s="159" t="s">
        <v>114</v>
      </c>
      <c r="C15" s="207" t="s">
        <v>113</v>
      </c>
      <c r="D15" s="150">
        <v>10.5</v>
      </c>
      <c r="E15" s="86"/>
      <c r="F15" s="87"/>
      <c r="G15" s="289"/>
      <c r="H15" s="87"/>
      <c r="I15" s="88"/>
      <c r="J15" s="87"/>
      <c r="K15" s="289"/>
      <c r="L15" s="72"/>
      <c r="M15" s="72"/>
      <c r="N15" s="72"/>
      <c r="O15" s="72"/>
    </row>
    <row r="16" spans="1:16" s="89" customFormat="1" ht="25.5" x14ac:dyDescent="0.2">
      <c r="A16" s="147" t="s">
        <v>172</v>
      </c>
      <c r="B16" s="155" t="s">
        <v>115</v>
      </c>
      <c r="C16" s="207" t="s">
        <v>113</v>
      </c>
      <c r="D16" s="150">
        <v>79.58</v>
      </c>
      <c r="E16" s="86"/>
      <c r="F16" s="87"/>
      <c r="G16" s="289"/>
      <c r="H16" s="87"/>
      <c r="I16" s="88"/>
      <c r="J16" s="87"/>
      <c r="K16" s="289"/>
      <c r="L16" s="72"/>
      <c r="M16" s="72"/>
      <c r="N16" s="72"/>
      <c r="O16" s="72"/>
    </row>
    <row r="17" spans="1:15" s="89" customFormat="1" ht="38.25" x14ac:dyDescent="0.2">
      <c r="A17" s="147" t="s">
        <v>173</v>
      </c>
      <c r="B17" s="159" t="s">
        <v>116</v>
      </c>
      <c r="C17" s="207" t="s">
        <v>113</v>
      </c>
      <c r="D17" s="150">
        <v>79.58</v>
      </c>
      <c r="E17" s="292"/>
      <c r="F17" s="87"/>
      <c r="G17" s="289"/>
      <c r="H17" s="87"/>
      <c r="I17" s="289"/>
      <c r="J17" s="72"/>
      <c r="K17" s="289"/>
      <c r="L17" s="72"/>
      <c r="M17" s="72"/>
      <c r="N17" s="72"/>
      <c r="O17" s="72"/>
    </row>
    <row r="18" spans="1:15" s="89" customFormat="1" ht="14.25" x14ac:dyDescent="0.2">
      <c r="A18" s="147" t="s">
        <v>174</v>
      </c>
      <c r="B18" s="155" t="s">
        <v>117</v>
      </c>
      <c r="C18" s="207" t="s">
        <v>113</v>
      </c>
      <c r="D18" s="150">
        <v>558.85000000000014</v>
      </c>
      <c r="E18" s="292"/>
      <c r="F18" s="87"/>
      <c r="G18" s="289"/>
      <c r="H18" s="72"/>
      <c r="I18" s="289"/>
      <c r="J18" s="72"/>
      <c r="K18" s="289"/>
      <c r="L18" s="72"/>
      <c r="M18" s="72"/>
      <c r="N18" s="72"/>
      <c r="O18" s="72"/>
    </row>
    <row r="19" spans="1:15" s="89" customFormat="1" ht="38.25" x14ac:dyDescent="0.2">
      <c r="A19" s="147" t="s">
        <v>175</v>
      </c>
      <c r="B19" s="159" t="s">
        <v>574</v>
      </c>
      <c r="C19" s="207" t="s">
        <v>113</v>
      </c>
      <c r="D19" s="150">
        <v>558.85000000000014</v>
      </c>
      <c r="E19" s="86"/>
      <c r="F19" s="87"/>
      <c r="G19" s="289"/>
      <c r="H19" s="87"/>
      <c r="I19" s="88"/>
      <c r="J19" s="87"/>
      <c r="K19" s="289"/>
      <c r="L19" s="72"/>
      <c r="M19" s="72"/>
      <c r="N19" s="72"/>
      <c r="O19" s="72"/>
    </row>
    <row r="20" spans="1:15" ht="25.5" x14ac:dyDescent="0.2">
      <c r="A20" s="147" t="s">
        <v>176</v>
      </c>
      <c r="B20" s="155" t="s">
        <v>119</v>
      </c>
      <c r="C20" s="207" t="s">
        <v>110</v>
      </c>
      <c r="D20" s="150">
        <v>59.026499999999999</v>
      </c>
      <c r="E20" s="291"/>
      <c r="F20" s="87"/>
      <c r="G20" s="289"/>
      <c r="H20" s="72"/>
      <c r="I20" s="289"/>
      <c r="J20" s="72"/>
      <c r="K20" s="289"/>
      <c r="L20" s="72"/>
      <c r="M20" s="72"/>
      <c r="N20" s="72"/>
      <c r="O20" s="72"/>
    </row>
    <row r="21" spans="1:15" ht="14.25" x14ac:dyDescent="0.2">
      <c r="A21" s="147" t="s">
        <v>177</v>
      </c>
      <c r="B21" s="155" t="s">
        <v>120</v>
      </c>
      <c r="C21" s="207" t="s">
        <v>110</v>
      </c>
      <c r="D21" s="150">
        <v>118.053</v>
      </c>
      <c r="E21" s="291"/>
      <c r="F21" s="87"/>
      <c r="G21" s="289"/>
      <c r="H21" s="72"/>
      <c r="I21" s="289"/>
      <c r="J21" s="72"/>
      <c r="K21" s="289"/>
      <c r="L21" s="72"/>
      <c r="M21" s="72"/>
      <c r="N21" s="72"/>
      <c r="O21" s="72"/>
    </row>
    <row r="22" spans="1:15" ht="51" x14ac:dyDescent="0.2">
      <c r="A22" s="147" t="s">
        <v>178</v>
      </c>
      <c r="B22" s="208" t="s">
        <v>121</v>
      </c>
      <c r="C22" s="207" t="s">
        <v>110</v>
      </c>
      <c r="D22" s="150">
        <v>0.63</v>
      </c>
      <c r="E22" s="292"/>
      <c r="F22" s="72"/>
      <c r="G22" s="289"/>
      <c r="H22" s="72"/>
      <c r="I22" s="289"/>
      <c r="J22" s="72"/>
      <c r="K22" s="289"/>
      <c r="L22" s="72"/>
      <c r="M22" s="72"/>
      <c r="N22" s="72"/>
      <c r="O22" s="72"/>
    </row>
    <row r="23" spans="1:15" x14ac:dyDescent="0.2">
      <c r="A23" s="147" t="s">
        <v>179</v>
      </c>
      <c r="B23" s="154" t="s">
        <v>503</v>
      </c>
      <c r="C23" s="149" t="s">
        <v>147</v>
      </c>
      <c r="D23" s="165">
        <v>8</v>
      </c>
      <c r="E23" s="85"/>
      <c r="F23" s="87"/>
      <c r="G23" s="289"/>
      <c r="H23" s="87"/>
      <c r="I23" s="289"/>
      <c r="J23" s="72"/>
      <c r="K23" s="289"/>
      <c r="L23" s="72"/>
      <c r="M23" s="72"/>
      <c r="N23" s="72"/>
      <c r="O23" s="72"/>
    </row>
    <row r="24" spans="1:15" s="116" customFormat="1" x14ac:dyDescent="0.2">
      <c r="A24" s="139">
        <v>2</v>
      </c>
      <c r="B24" s="145" t="s">
        <v>128</v>
      </c>
      <c r="C24" s="158"/>
      <c r="D24" s="146"/>
      <c r="E24" s="140"/>
      <c r="F24" s="141"/>
      <c r="G24" s="142"/>
      <c r="H24" s="143"/>
      <c r="I24" s="142"/>
      <c r="J24" s="143"/>
      <c r="K24" s="142"/>
      <c r="L24" s="143"/>
      <c r="M24" s="142"/>
      <c r="N24" s="143"/>
      <c r="O24" s="144"/>
    </row>
    <row r="25" spans="1:15" ht="51" x14ac:dyDescent="0.2">
      <c r="A25" s="119" t="s">
        <v>193</v>
      </c>
      <c r="B25" s="159" t="s">
        <v>504</v>
      </c>
      <c r="C25" s="160" t="s">
        <v>108</v>
      </c>
      <c r="D25" s="153">
        <v>1.5</v>
      </c>
      <c r="E25" s="292"/>
      <c r="F25" s="72"/>
      <c r="G25" s="289"/>
      <c r="H25" s="87"/>
      <c r="I25" s="289"/>
      <c r="J25" s="87"/>
      <c r="K25" s="289"/>
      <c r="L25" s="72"/>
      <c r="M25" s="72"/>
      <c r="N25" s="72"/>
      <c r="O25" s="72"/>
    </row>
    <row r="26" spans="1:15" x14ac:dyDescent="0.2">
      <c r="A26" s="119" t="s">
        <v>194</v>
      </c>
      <c r="B26" s="167" t="s">
        <v>150</v>
      </c>
      <c r="C26" s="166" t="s">
        <v>108</v>
      </c>
      <c r="D26" s="153">
        <f>SUM(D25:D25)</f>
        <v>1.5</v>
      </c>
      <c r="E26" s="292"/>
      <c r="F26" s="183"/>
      <c r="G26" s="289"/>
      <c r="H26" s="87"/>
      <c r="I26" s="289"/>
      <c r="J26" s="87"/>
      <c r="K26" s="289"/>
      <c r="L26" s="72"/>
      <c r="M26" s="72"/>
      <c r="N26" s="72"/>
      <c r="O26" s="72"/>
    </row>
    <row r="27" spans="1:15" x14ac:dyDescent="0.2">
      <c r="A27" s="119" t="s">
        <v>195</v>
      </c>
      <c r="B27" s="155" t="s">
        <v>151</v>
      </c>
      <c r="C27" s="166" t="s">
        <v>108</v>
      </c>
      <c r="D27" s="153">
        <f>D26</f>
        <v>1.5</v>
      </c>
      <c r="E27" s="291"/>
      <c r="F27" s="183"/>
      <c r="G27" s="289"/>
      <c r="H27" s="87"/>
      <c r="I27" s="289"/>
      <c r="J27" s="87"/>
      <c r="K27" s="289"/>
      <c r="L27" s="72"/>
      <c r="M27" s="72"/>
      <c r="N27" s="72"/>
      <c r="O27" s="72"/>
    </row>
    <row r="28" spans="1:15" x14ac:dyDescent="0.2">
      <c r="A28" s="119" t="s">
        <v>196</v>
      </c>
      <c r="B28" s="155" t="s">
        <v>152</v>
      </c>
      <c r="C28" s="166" t="s">
        <v>108</v>
      </c>
      <c r="D28" s="153">
        <f>SUM(D25:D25)</f>
        <v>1.5</v>
      </c>
      <c r="E28" s="292"/>
      <c r="F28" s="183"/>
      <c r="G28" s="289"/>
      <c r="H28" s="87"/>
      <c r="I28" s="289"/>
      <c r="J28" s="87"/>
      <c r="K28" s="289"/>
      <c r="L28" s="72"/>
      <c r="M28" s="72"/>
      <c r="N28" s="72"/>
      <c r="O28" s="72"/>
    </row>
    <row r="29" spans="1:15" ht="25.5" x14ac:dyDescent="0.2">
      <c r="A29" s="119" t="s">
        <v>197</v>
      </c>
      <c r="B29" s="155" t="s">
        <v>505</v>
      </c>
      <c r="C29" s="166" t="s">
        <v>155</v>
      </c>
      <c r="D29" s="210">
        <v>1</v>
      </c>
      <c r="E29" s="292"/>
      <c r="F29" s="183"/>
      <c r="G29" s="289"/>
      <c r="H29" s="87"/>
      <c r="I29" s="289"/>
      <c r="J29" s="87"/>
      <c r="K29" s="289"/>
      <c r="L29" s="72"/>
      <c r="M29" s="72"/>
      <c r="N29" s="72"/>
      <c r="O29" s="72"/>
    </row>
    <row r="30" spans="1:15" s="116" customFormat="1" ht="38.25" x14ac:dyDescent="0.2">
      <c r="A30" s="184">
        <v>3</v>
      </c>
      <c r="B30" s="280" t="s">
        <v>506</v>
      </c>
      <c r="C30" s="281"/>
      <c r="D30" s="282"/>
      <c r="E30" s="140"/>
      <c r="F30" s="141"/>
      <c r="G30" s="142"/>
      <c r="H30" s="143"/>
      <c r="I30" s="142"/>
      <c r="J30" s="143"/>
      <c r="K30" s="142"/>
      <c r="L30" s="143"/>
      <c r="M30" s="142"/>
      <c r="N30" s="143"/>
      <c r="O30" s="144"/>
    </row>
    <row r="31" spans="1:15" x14ac:dyDescent="0.2">
      <c r="A31" s="119" t="s">
        <v>246</v>
      </c>
      <c r="B31" s="283" t="s">
        <v>507</v>
      </c>
      <c r="C31" s="284" t="s">
        <v>26</v>
      </c>
      <c r="D31" s="285">
        <v>2</v>
      </c>
      <c r="E31" s="292"/>
      <c r="F31" s="183"/>
      <c r="G31" s="289"/>
      <c r="H31" s="87"/>
      <c r="I31" s="289"/>
      <c r="J31" s="87"/>
      <c r="K31" s="289"/>
      <c r="L31" s="72"/>
      <c r="M31" s="72"/>
      <c r="N31" s="72"/>
      <c r="O31" s="72"/>
    </row>
    <row r="32" spans="1:15" ht="38.25" x14ac:dyDescent="0.2">
      <c r="A32" s="119" t="s">
        <v>247</v>
      </c>
      <c r="B32" s="171" t="s">
        <v>508</v>
      </c>
      <c r="C32" s="169" t="s">
        <v>26</v>
      </c>
      <c r="D32" s="170">
        <v>2</v>
      </c>
      <c r="E32" s="86"/>
      <c r="F32" s="293"/>
      <c r="G32" s="88"/>
      <c r="H32" s="87"/>
      <c r="I32" s="293"/>
      <c r="J32" s="87"/>
      <c r="K32" s="289"/>
      <c r="L32" s="72"/>
      <c r="M32" s="72"/>
      <c r="N32" s="72"/>
      <c r="O32" s="72"/>
    </row>
    <row r="33" spans="1:15" x14ac:dyDescent="0.2">
      <c r="A33" s="119" t="s">
        <v>248</v>
      </c>
      <c r="B33" s="171" t="s">
        <v>597</v>
      </c>
      <c r="C33" s="169" t="s">
        <v>26</v>
      </c>
      <c r="D33" s="170">
        <v>2</v>
      </c>
      <c r="E33" s="290"/>
      <c r="F33" s="183"/>
      <c r="G33" s="183"/>
      <c r="H33" s="293"/>
      <c r="I33" s="183"/>
      <c r="J33" s="87"/>
      <c r="K33" s="289"/>
      <c r="L33" s="72"/>
      <c r="M33" s="72"/>
      <c r="N33" s="72"/>
      <c r="O33" s="72"/>
    </row>
    <row r="34" spans="1:15" ht="63.75" x14ac:dyDescent="0.2">
      <c r="A34" s="119" t="s">
        <v>249</v>
      </c>
      <c r="B34" s="283" t="s">
        <v>509</v>
      </c>
      <c r="C34" s="169" t="s">
        <v>26</v>
      </c>
      <c r="D34" s="170">
        <v>2</v>
      </c>
      <c r="E34" s="86"/>
      <c r="F34" s="293"/>
      <c r="G34" s="88"/>
      <c r="H34" s="87"/>
      <c r="I34" s="293"/>
      <c r="J34" s="87"/>
      <c r="K34" s="289"/>
      <c r="L34" s="72"/>
      <c r="M34" s="72"/>
      <c r="N34" s="72"/>
      <c r="O34" s="72"/>
    </row>
    <row r="35" spans="1:15" ht="51" x14ac:dyDescent="0.2">
      <c r="A35" s="119" t="s">
        <v>250</v>
      </c>
      <c r="B35" s="171" t="s">
        <v>510</v>
      </c>
      <c r="C35" s="149" t="s">
        <v>108</v>
      </c>
      <c r="D35" s="150">
        <f>'[1]30_Avotu-masivs'!$D$13</f>
        <v>867.3</v>
      </c>
      <c r="E35" s="86"/>
      <c r="F35" s="293"/>
      <c r="G35" s="88"/>
      <c r="H35" s="87"/>
      <c r="I35" s="293"/>
      <c r="J35" s="87"/>
      <c r="K35" s="289"/>
      <c r="L35" s="72"/>
      <c r="M35" s="72"/>
      <c r="N35" s="72"/>
      <c r="O35" s="72"/>
    </row>
    <row r="36" spans="1:15" ht="38.25" x14ac:dyDescent="0.2">
      <c r="A36" s="119" t="s">
        <v>251</v>
      </c>
      <c r="B36" s="171" t="s">
        <v>511</v>
      </c>
      <c r="C36" s="172" t="s">
        <v>108</v>
      </c>
      <c r="D36" s="173">
        <f>'[1]30_Avotu-masivs'!$D$14</f>
        <v>250.84</v>
      </c>
      <c r="E36" s="86"/>
      <c r="F36" s="293"/>
      <c r="G36" s="88"/>
      <c r="H36" s="87"/>
      <c r="I36" s="293"/>
      <c r="J36" s="87"/>
      <c r="K36" s="289"/>
      <c r="L36" s="72"/>
      <c r="M36" s="72"/>
      <c r="N36" s="72"/>
      <c r="O36" s="72"/>
    </row>
    <row r="37" spans="1:15" ht="102" x14ac:dyDescent="0.2">
      <c r="A37" s="119" t="s">
        <v>252</v>
      </c>
      <c r="B37" s="154" t="s">
        <v>512</v>
      </c>
      <c r="C37" s="152" t="s">
        <v>26</v>
      </c>
      <c r="D37" s="210">
        <f>'[1]03_Pumpura'!$D$58</f>
        <v>1</v>
      </c>
      <c r="E37" s="292"/>
      <c r="F37" s="72"/>
      <c r="G37" s="289"/>
      <c r="H37" s="72"/>
      <c r="I37" s="289"/>
      <c r="J37" s="92"/>
      <c r="K37" s="289"/>
      <c r="L37" s="72"/>
      <c r="M37" s="289"/>
      <c r="N37" s="72"/>
      <c r="O37" s="72"/>
    </row>
    <row r="38" spans="1:15" ht="89.25" x14ac:dyDescent="0.2">
      <c r="A38" s="119" t="s">
        <v>253</v>
      </c>
      <c r="B38" s="154" t="s">
        <v>513</v>
      </c>
      <c r="C38" s="152" t="s">
        <v>445</v>
      </c>
      <c r="D38" s="210">
        <f>'[1]03_Pumpura'!$D$58</f>
        <v>1</v>
      </c>
      <c r="E38" s="292"/>
      <c r="F38" s="72"/>
      <c r="G38" s="289"/>
      <c r="H38" s="72"/>
      <c r="I38" s="289"/>
      <c r="J38" s="92"/>
      <c r="K38" s="289"/>
      <c r="L38" s="72"/>
      <c r="M38" s="289"/>
      <c r="N38" s="72"/>
      <c r="O38" s="72"/>
    </row>
    <row r="39" spans="1:15" ht="89.25" x14ac:dyDescent="0.2">
      <c r="A39" s="119" t="s">
        <v>254</v>
      </c>
      <c r="B39" s="154" t="s">
        <v>514</v>
      </c>
      <c r="C39" s="152" t="s">
        <v>445</v>
      </c>
      <c r="D39" s="210">
        <v>3</v>
      </c>
      <c r="E39" s="312"/>
      <c r="F39" s="72"/>
      <c r="G39" s="289"/>
      <c r="H39" s="72"/>
      <c r="I39" s="289"/>
      <c r="J39" s="72"/>
      <c r="K39" s="289"/>
      <c r="L39" s="72"/>
      <c r="M39" s="88"/>
      <c r="N39" s="72"/>
      <c r="O39" s="72"/>
    </row>
    <row r="40" spans="1:15" x14ac:dyDescent="0.2">
      <c r="A40" s="119" t="s">
        <v>255</v>
      </c>
      <c r="B40" s="286" t="s">
        <v>515</v>
      </c>
      <c r="C40" s="193" t="s">
        <v>26</v>
      </c>
      <c r="D40" s="287">
        <v>1</v>
      </c>
      <c r="E40" s="290"/>
      <c r="F40" s="183"/>
      <c r="G40" s="183"/>
      <c r="H40" s="293"/>
      <c r="I40" s="183"/>
      <c r="J40" s="87"/>
      <c r="K40" s="289"/>
      <c r="L40" s="72"/>
      <c r="M40" s="72"/>
      <c r="N40" s="72"/>
      <c r="O40" s="72"/>
    </row>
    <row r="41" spans="1:15" x14ac:dyDescent="0.2">
      <c r="A41" s="119" t="s">
        <v>256</v>
      </c>
      <c r="B41" s="286" t="s">
        <v>516</v>
      </c>
      <c r="C41" s="193" t="s">
        <v>26</v>
      </c>
      <c r="D41" s="287">
        <v>3</v>
      </c>
      <c r="E41" s="290"/>
      <c r="F41" s="183"/>
      <c r="G41" s="183"/>
      <c r="H41" s="293"/>
      <c r="I41" s="183"/>
      <c r="J41" s="87"/>
      <c r="K41" s="289"/>
      <c r="L41" s="72"/>
      <c r="M41" s="72"/>
      <c r="N41" s="72"/>
      <c r="O41" s="72"/>
    </row>
    <row r="42" spans="1:15" x14ac:dyDescent="0.2">
      <c r="A42" s="119" t="s">
        <v>257</v>
      </c>
      <c r="B42" s="286" t="s">
        <v>517</v>
      </c>
      <c r="C42" s="193" t="s">
        <v>26</v>
      </c>
      <c r="D42" s="287">
        <v>1</v>
      </c>
      <c r="E42" s="290"/>
      <c r="F42" s="183"/>
      <c r="G42" s="183"/>
      <c r="H42" s="293"/>
      <c r="I42" s="183"/>
      <c r="J42" s="87"/>
      <c r="K42" s="289"/>
      <c r="L42" s="72"/>
      <c r="M42" s="72"/>
      <c r="N42" s="72"/>
      <c r="O42" s="72"/>
    </row>
    <row r="43" spans="1:15" x14ac:dyDescent="0.2">
      <c r="A43" s="119" t="s">
        <v>258</v>
      </c>
      <c r="B43" s="286" t="s">
        <v>518</v>
      </c>
      <c r="C43" s="193" t="s">
        <v>147</v>
      </c>
      <c r="D43" s="287">
        <v>1</v>
      </c>
      <c r="E43" s="290"/>
      <c r="F43" s="183"/>
      <c r="G43" s="183"/>
      <c r="H43" s="293"/>
      <c r="I43" s="183"/>
      <c r="J43" s="87"/>
      <c r="K43" s="289"/>
      <c r="L43" s="72"/>
      <c r="M43" s="72"/>
      <c r="N43" s="72"/>
      <c r="O43" s="72"/>
    </row>
    <row r="44" spans="1:15" x14ac:dyDescent="0.2">
      <c r="A44" s="119" t="s">
        <v>259</v>
      </c>
      <c r="B44" s="286" t="s">
        <v>519</v>
      </c>
      <c r="C44" s="193" t="s">
        <v>147</v>
      </c>
      <c r="D44" s="287">
        <v>2</v>
      </c>
      <c r="E44" s="290"/>
      <c r="F44" s="183"/>
      <c r="G44" s="183"/>
      <c r="H44" s="293"/>
      <c r="I44" s="183"/>
      <c r="J44" s="87"/>
      <c r="K44" s="289"/>
      <c r="L44" s="72"/>
      <c r="M44" s="72"/>
      <c r="N44" s="72"/>
      <c r="O44" s="72"/>
    </row>
    <row r="45" spans="1:15" x14ac:dyDescent="0.2">
      <c r="A45" s="119" t="s">
        <v>260</v>
      </c>
      <c r="B45" s="286" t="s">
        <v>520</v>
      </c>
      <c r="C45" s="193" t="s">
        <v>147</v>
      </c>
      <c r="D45" s="287">
        <v>7</v>
      </c>
      <c r="E45" s="290"/>
      <c r="F45" s="183"/>
      <c r="G45" s="183"/>
      <c r="H45" s="293"/>
      <c r="I45" s="183"/>
      <c r="J45" s="87"/>
      <c r="K45" s="289"/>
      <c r="L45" s="72"/>
      <c r="M45" s="72"/>
      <c r="N45" s="72"/>
      <c r="O45" s="72"/>
    </row>
    <row r="46" spans="1:15" x14ac:dyDescent="0.2">
      <c r="A46" s="119" t="s">
        <v>261</v>
      </c>
      <c r="B46" s="286" t="s">
        <v>521</v>
      </c>
      <c r="C46" s="193" t="s">
        <v>147</v>
      </c>
      <c r="D46" s="287">
        <v>2</v>
      </c>
      <c r="E46" s="290"/>
      <c r="F46" s="183"/>
      <c r="G46" s="183"/>
      <c r="H46" s="293"/>
      <c r="I46" s="183"/>
      <c r="J46" s="87"/>
      <c r="K46" s="289"/>
      <c r="L46" s="72"/>
      <c r="M46" s="72"/>
      <c r="N46" s="72"/>
      <c r="O46" s="72"/>
    </row>
    <row r="47" spans="1:15" ht="25.5" x14ac:dyDescent="0.2">
      <c r="A47" s="119" t="s">
        <v>336</v>
      </c>
      <c r="B47" s="286" t="s">
        <v>522</v>
      </c>
      <c r="C47" s="193" t="s">
        <v>147</v>
      </c>
      <c r="D47" s="287">
        <v>1</v>
      </c>
      <c r="E47" s="290"/>
      <c r="F47" s="183"/>
      <c r="G47" s="183"/>
      <c r="H47" s="293"/>
      <c r="I47" s="183"/>
      <c r="J47" s="87"/>
      <c r="K47" s="289"/>
      <c r="L47" s="72"/>
      <c r="M47" s="72"/>
      <c r="N47" s="72"/>
      <c r="O47" s="72"/>
    </row>
    <row r="48" spans="1:15" x14ac:dyDescent="0.2">
      <c r="A48" s="119" t="s">
        <v>337</v>
      </c>
      <c r="B48" s="286" t="s">
        <v>523</v>
      </c>
      <c r="C48" s="193" t="s">
        <v>147</v>
      </c>
      <c r="D48" s="287">
        <v>1</v>
      </c>
      <c r="E48" s="290"/>
      <c r="F48" s="183"/>
      <c r="G48" s="183"/>
      <c r="H48" s="293"/>
      <c r="I48" s="183"/>
      <c r="J48" s="87"/>
      <c r="K48" s="289"/>
      <c r="L48" s="72"/>
      <c r="M48" s="72"/>
      <c r="N48" s="72"/>
      <c r="O48" s="72"/>
    </row>
    <row r="49" spans="1:15" ht="14.25" x14ac:dyDescent="0.2">
      <c r="A49" s="119" t="s">
        <v>338</v>
      </c>
      <c r="B49" s="211" t="s">
        <v>524</v>
      </c>
      <c r="C49" s="193" t="s">
        <v>147</v>
      </c>
      <c r="D49" s="288">
        <v>1</v>
      </c>
      <c r="E49" s="86"/>
      <c r="F49" s="293"/>
      <c r="G49" s="88"/>
      <c r="H49" s="87"/>
      <c r="I49" s="293"/>
      <c r="J49" s="87"/>
      <c r="K49" s="289"/>
      <c r="L49" s="72"/>
      <c r="M49" s="72"/>
      <c r="N49" s="72"/>
      <c r="O49" s="72"/>
    </row>
    <row r="50" spans="1:15" ht="14.25" x14ac:dyDescent="0.2">
      <c r="A50" s="119" t="s">
        <v>339</v>
      </c>
      <c r="B50" s="211" t="s">
        <v>525</v>
      </c>
      <c r="C50" s="193" t="s">
        <v>147</v>
      </c>
      <c r="D50" s="288">
        <v>1</v>
      </c>
      <c r="E50" s="86"/>
      <c r="F50" s="293"/>
      <c r="G50" s="88"/>
      <c r="H50" s="87"/>
      <c r="I50" s="293"/>
      <c r="J50" s="87"/>
      <c r="K50" s="289"/>
      <c r="L50" s="72"/>
      <c r="M50" s="72"/>
      <c r="N50" s="72"/>
      <c r="O50" s="72"/>
    </row>
    <row r="51" spans="1:15" ht="14.25" x14ac:dyDescent="0.2">
      <c r="A51" s="119" t="s">
        <v>340</v>
      </c>
      <c r="B51" s="211" t="s">
        <v>526</v>
      </c>
      <c r="C51" s="193" t="s">
        <v>147</v>
      </c>
      <c r="D51" s="288">
        <v>1</v>
      </c>
      <c r="E51" s="86"/>
      <c r="F51" s="293"/>
      <c r="G51" s="88"/>
      <c r="H51" s="87"/>
      <c r="I51" s="293"/>
      <c r="J51" s="87"/>
      <c r="K51" s="289"/>
      <c r="L51" s="72"/>
      <c r="M51" s="72"/>
      <c r="N51" s="72"/>
      <c r="O51" s="72"/>
    </row>
    <row r="52" spans="1:15" ht="14.25" x14ac:dyDescent="0.2">
      <c r="A52" s="119" t="s">
        <v>533</v>
      </c>
      <c r="B52" s="211" t="s">
        <v>527</v>
      </c>
      <c r="C52" s="193" t="s">
        <v>147</v>
      </c>
      <c r="D52" s="287">
        <v>1</v>
      </c>
      <c r="E52" s="86"/>
      <c r="F52" s="293"/>
      <c r="G52" s="88"/>
      <c r="H52" s="87"/>
      <c r="I52" s="293"/>
      <c r="J52" s="87"/>
      <c r="K52" s="289"/>
      <c r="L52" s="72"/>
      <c r="M52" s="72"/>
      <c r="N52" s="72"/>
      <c r="O52" s="72"/>
    </row>
    <row r="53" spans="1:15" ht="14.25" x14ac:dyDescent="0.2">
      <c r="A53" s="119" t="s">
        <v>534</v>
      </c>
      <c r="B53" s="211" t="s">
        <v>528</v>
      </c>
      <c r="C53" s="193" t="s">
        <v>147</v>
      </c>
      <c r="D53" s="287">
        <v>1</v>
      </c>
      <c r="E53" s="86"/>
      <c r="F53" s="293"/>
      <c r="G53" s="88"/>
      <c r="H53" s="87"/>
      <c r="I53" s="293"/>
      <c r="J53" s="87"/>
      <c r="K53" s="289"/>
      <c r="L53" s="72"/>
      <c r="M53" s="72"/>
      <c r="N53" s="72"/>
      <c r="O53" s="72"/>
    </row>
    <row r="54" spans="1:15" ht="14.25" x14ac:dyDescent="0.2">
      <c r="A54" s="119" t="s">
        <v>535</v>
      </c>
      <c r="B54" s="211" t="s">
        <v>529</v>
      </c>
      <c r="C54" s="193" t="s">
        <v>147</v>
      </c>
      <c r="D54" s="287">
        <v>2</v>
      </c>
      <c r="E54" s="86"/>
      <c r="F54" s="293"/>
      <c r="G54" s="88"/>
      <c r="H54" s="87"/>
      <c r="I54" s="293"/>
      <c r="J54" s="87"/>
      <c r="K54" s="289"/>
      <c r="L54" s="72"/>
      <c r="M54" s="72"/>
      <c r="N54" s="72"/>
      <c r="O54" s="72"/>
    </row>
    <row r="55" spans="1:15" ht="14.25" x14ac:dyDescent="0.2">
      <c r="A55" s="119" t="s">
        <v>536</v>
      </c>
      <c r="B55" s="211" t="s">
        <v>530</v>
      </c>
      <c r="C55" s="193" t="s">
        <v>147</v>
      </c>
      <c r="D55" s="287">
        <v>2</v>
      </c>
      <c r="E55" s="86"/>
      <c r="F55" s="293"/>
      <c r="G55" s="88"/>
      <c r="H55" s="87"/>
      <c r="I55" s="293"/>
      <c r="J55" s="87"/>
      <c r="K55" s="289"/>
      <c r="L55" s="72"/>
      <c r="M55" s="72"/>
      <c r="N55" s="72"/>
      <c r="O55" s="72"/>
    </row>
    <row r="56" spans="1:15" x14ac:dyDescent="0.2">
      <c r="A56" s="119" t="s">
        <v>537</v>
      </c>
      <c r="B56" s="211" t="s">
        <v>531</v>
      </c>
      <c r="C56" s="193" t="s">
        <v>147</v>
      </c>
      <c r="D56" s="287">
        <v>1</v>
      </c>
      <c r="E56" s="86"/>
      <c r="F56" s="293"/>
      <c r="G56" s="88"/>
      <c r="H56" s="87"/>
      <c r="I56" s="293"/>
      <c r="J56" s="87"/>
      <c r="K56" s="289"/>
      <c r="L56" s="72"/>
      <c r="M56" s="72"/>
      <c r="N56" s="72"/>
      <c r="O56" s="72"/>
    </row>
    <row r="57" spans="1:15" x14ac:dyDescent="0.2">
      <c r="A57" s="119" t="s">
        <v>538</v>
      </c>
      <c r="B57" s="211" t="s">
        <v>532</v>
      </c>
      <c r="C57" s="193" t="s">
        <v>147</v>
      </c>
      <c r="D57" s="287">
        <v>559</v>
      </c>
      <c r="E57" s="86"/>
      <c r="F57" s="293"/>
      <c r="G57" s="88"/>
      <c r="H57" s="87"/>
      <c r="I57" s="293"/>
      <c r="J57" s="87"/>
      <c r="K57" s="289"/>
      <c r="L57" s="72"/>
      <c r="M57" s="72"/>
      <c r="N57" s="72"/>
      <c r="O57" s="72"/>
    </row>
    <row r="58" spans="1:15" x14ac:dyDescent="0.2">
      <c r="A58" s="119" t="s">
        <v>539</v>
      </c>
      <c r="B58" s="213" t="s">
        <v>146</v>
      </c>
      <c r="C58" s="214" t="s">
        <v>147</v>
      </c>
      <c r="D58" s="165">
        <f>SUM(D37:D39)</f>
        <v>5</v>
      </c>
      <c r="E58" s="292"/>
      <c r="F58" s="183"/>
      <c r="G58" s="289"/>
      <c r="H58" s="72"/>
      <c r="I58" s="289"/>
      <c r="J58" s="87"/>
      <c r="K58" s="289"/>
      <c r="L58" s="72"/>
      <c r="M58" s="72"/>
      <c r="N58" s="72"/>
      <c r="O58" s="72"/>
    </row>
    <row r="59" spans="1:15" x14ac:dyDescent="0.2">
      <c r="A59" s="119" t="s">
        <v>540</v>
      </c>
      <c r="B59" s="174" t="s">
        <v>160</v>
      </c>
      <c r="C59" s="152" t="s">
        <v>108</v>
      </c>
      <c r="D59" s="150">
        <f>D35+D36</f>
        <v>1118.1399999999999</v>
      </c>
      <c r="E59" s="292"/>
      <c r="F59" s="183"/>
      <c r="G59" s="289"/>
      <c r="H59" s="87"/>
      <c r="I59" s="289"/>
      <c r="J59" s="87"/>
      <c r="K59" s="289"/>
      <c r="L59" s="72"/>
      <c r="M59" s="72"/>
      <c r="N59" s="72"/>
      <c r="O59" s="72"/>
    </row>
    <row r="60" spans="1:15" s="116" customFormat="1" x14ac:dyDescent="0.2">
      <c r="A60" s="119" t="s">
        <v>541</v>
      </c>
      <c r="B60" s="154" t="s">
        <v>151</v>
      </c>
      <c r="C60" s="175" t="s">
        <v>108</v>
      </c>
      <c r="D60" s="150">
        <f>D59</f>
        <v>1118.1399999999999</v>
      </c>
      <c r="E60" s="291"/>
      <c r="F60" s="183"/>
      <c r="G60" s="289"/>
      <c r="H60" s="87"/>
      <c r="I60" s="289"/>
      <c r="J60" s="87"/>
      <c r="K60" s="289"/>
      <c r="L60" s="72"/>
      <c r="M60" s="72"/>
      <c r="N60" s="72"/>
      <c r="O60" s="72"/>
    </row>
    <row r="61" spans="1:15" s="116" customFormat="1" ht="76.5" x14ac:dyDescent="0.2">
      <c r="A61" s="119" t="s">
        <v>542</v>
      </c>
      <c r="B61" s="155" t="s">
        <v>670</v>
      </c>
      <c r="C61" s="166" t="s">
        <v>147</v>
      </c>
      <c r="D61" s="163">
        <f>'[1]03_Pumpura'!$D$64</f>
        <v>9</v>
      </c>
      <c r="E61" s="292"/>
      <c r="F61" s="183"/>
      <c r="G61" s="289"/>
      <c r="H61" s="72"/>
      <c r="I61" s="289"/>
      <c r="J61" s="87"/>
      <c r="K61" s="289"/>
      <c r="L61" s="72"/>
      <c r="M61" s="72"/>
      <c r="N61" s="72"/>
      <c r="O61" s="72"/>
    </row>
    <row r="62" spans="1:15" s="116" customFormat="1" ht="51" x14ac:dyDescent="0.2">
      <c r="A62" s="119" t="s">
        <v>543</v>
      </c>
      <c r="B62" s="155" t="s">
        <v>153</v>
      </c>
      <c r="C62" s="166" t="s">
        <v>147</v>
      </c>
      <c r="D62" s="163">
        <v>26</v>
      </c>
      <c r="E62" s="292"/>
      <c r="F62" s="183"/>
      <c r="G62" s="289"/>
      <c r="H62" s="72"/>
      <c r="I62" s="289"/>
      <c r="J62" s="87"/>
      <c r="K62" s="289"/>
      <c r="L62" s="72"/>
      <c r="M62" s="72"/>
      <c r="N62" s="72"/>
      <c r="O62" s="72"/>
    </row>
    <row r="63" spans="1:15" s="116" customFormat="1" x14ac:dyDescent="0.2">
      <c r="A63" s="119" t="s">
        <v>544</v>
      </c>
      <c r="B63" s="148" t="s">
        <v>300</v>
      </c>
      <c r="C63" s="152" t="s">
        <v>147</v>
      </c>
      <c r="D63" s="165">
        <f>'[1]30_Avotu-masivs'!$D$36</f>
        <v>9</v>
      </c>
      <c r="E63" s="292"/>
      <c r="F63" s="183"/>
      <c r="G63" s="289"/>
      <c r="H63" s="87"/>
      <c r="I63" s="289"/>
      <c r="J63" s="72"/>
      <c r="K63" s="289"/>
      <c r="L63" s="72"/>
      <c r="M63" s="72"/>
      <c r="N63" s="72"/>
      <c r="O63" s="72"/>
    </row>
    <row r="64" spans="1:15" s="116" customFormat="1" ht="38.25" x14ac:dyDescent="0.2">
      <c r="A64" s="119" t="s">
        <v>545</v>
      </c>
      <c r="B64" s="155" t="s">
        <v>154</v>
      </c>
      <c r="C64" s="166" t="s">
        <v>155</v>
      </c>
      <c r="D64" s="163">
        <v>3</v>
      </c>
      <c r="E64" s="291"/>
      <c r="F64" s="183"/>
      <c r="G64" s="289"/>
      <c r="H64" s="87"/>
      <c r="I64" s="289"/>
      <c r="J64" s="87"/>
      <c r="K64" s="289"/>
      <c r="L64" s="72"/>
      <c r="M64" s="72"/>
      <c r="N64" s="72"/>
      <c r="O64" s="72"/>
    </row>
    <row r="65" spans="1:15" s="71" customFormat="1" x14ac:dyDescent="0.2">
      <c r="A65" s="64"/>
      <c r="B65" s="65"/>
      <c r="C65" s="66"/>
      <c r="D65" s="67"/>
      <c r="E65" s="68"/>
      <c r="F65" s="69"/>
      <c r="G65" s="70"/>
      <c r="H65" s="69"/>
      <c r="I65" s="70"/>
      <c r="J65" s="69"/>
      <c r="K65" s="70"/>
      <c r="L65" s="69"/>
      <c r="M65" s="70"/>
      <c r="N65" s="69"/>
      <c r="O65" s="69"/>
    </row>
    <row r="66" spans="1:15" s="42" customFormat="1" x14ac:dyDescent="0.2">
      <c r="A66" s="43"/>
      <c r="B66" s="23" t="s">
        <v>0</v>
      </c>
      <c r="C66" s="44"/>
      <c r="D66" s="43"/>
      <c r="E66" s="45"/>
      <c r="F66" s="46"/>
      <c r="G66" s="48"/>
      <c r="H66" s="47"/>
      <c r="I66" s="48"/>
      <c r="J66" s="47"/>
      <c r="K66" s="48"/>
      <c r="L66" s="47"/>
      <c r="M66" s="48"/>
      <c r="N66" s="47"/>
      <c r="O66" s="73"/>
    </row>
    <row r="67" spans="1:15" x14ac:dyDescent="0.2">
      <c r="J67" s="15" t="s">
        <v>723</v>
      </c>
      <c r="K67" s="14"/>
      <c r="L67" s="14"/>
      <c r="M67" s="14"/>
      <c r="N67" s="14"/>
      <c r="O67" s="49"/>
    </row>
    <row r="68" spans="1:15" x14ac:dyDescent="0.2">
      <c r="J68" s="15" t="s">
        <v>19</v>
      </c>
      <c r="K68" s="50"/>
      <c r="L68" s="50"/>
      <c r="M68" s="50"/>
      <c r="N68" s="50"/>
      <c r="O68" s="51"/>
    </row>
    <row r="69" spans="1:15" x14ac:dyDescent="0.2">
      <c r="J69" s="15"/>
      <c r="K69" s="74"/>
      <c r="L69" s="74"/>
      <c r="M69" s="74"/>
      <c r="N69" s="74"/>
      <c r="O69" s="75"/>
    </row>
    <row r="70" spans="1:15" x14ac:dyDescent="0.2">
      <c r="B70" s="52" t="s">
        <v>24</v>
      </c>
      <c r="E70" s="53"/>
    </row>
    <row r="71" spans="1:15" x14ac:dyDescent="0.2">
      <c r="E71" s="53" t="s">
        <v>724</v>
      </c>
    </row>
    <row r="72" spans="1:15" x14ac:dyDescent="0.2">
      <c r="B72" s="52" t="s">
        <v>25</v>
      </c>
      <c r="E72" s="53"/>
    </row>
    <row r="73" spans="1:15" x14ac:dyDescent="0.2">
      <c r="E73"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1-17&amp;"Arial,Bold"&amp;USADZĪVES KANALIZĀCIJA K1 PĻAVU IELĀ.</oddHeader>
    <oddFooter>&amp;C&amp;8&amp;P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59"/>
  <sheetViews>
    <sheetView topLeftCell="A43" workbookViewId="0">
      <selection activeCell="E59" sqref="E59"/>
    </sheetView>
  </sheetViews>
  <sheetFormatPr defaultColWidth="9.140625" defaultRowHeight="12.75" x14ac:dyDescent="0.2"/>
  <cols>
    <col min="1" max="1" width="7" style="3" customWidth="1"/>
    <col min="2" max="2" width="34.42578125" style="1" customWidth="1"/>
    <col min="3" max="3" width="4.7109375" style="2" customWidth="1"/>
    <col min="4" max="4" width="8.140625" style="3" customWidth="1"/>
    <col min="5" max="5" width="7.85546875" style="3" customWidth="1"/>
    <col min="6" max="6" width="6.5703125" style="4" customWidth="1"/>
    <col min="7" max="7" width="6.42578125" style="5" customWidth="1"/>
    <col min="8" max="8" width="8.28515625" style="5" customWidth="1"/>
    <col min="9" max="9" width="6.28515625" style="5" customWidth="1"/>
    <col min="10" max="10" width="7.28515625" style="5" customWidth="1"/>
    <col min="11" max="12" width="8.42578125" style="5" customWidth="1"/>
    <col min="13" max="13" width="9.42578125" style="5" customWidth="1"/>
    <col min="14" max="14" width="8.42578125" style="5" customWidth="1"/>
    <col min="15" max="15" width="9.42578125" style="6" customWidth="1"/>
    <col min="16" max="16384" width="9.140625" style="6"/>
  </cols>
  <sheetData>
    <row r="1" spans="1:17" ht="14.25" x14ac:dyDescent="0.2">
      <c r="A1" s="55" t="s">
        <v>1</v>
      </c>
      <c r="B1" s="56"/>
      <c r="C1" s="90" t="s">
        <v>653</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641</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16" customFormat="1" x14ac:dyDescent="0.2">
      <c r="A10" s="314">
        <v>1</v>
      </c>
      <c r="B10" s="321" t="s">
        <v>606</v>
      </c>
      <c r="C10" s="315"/>
      <c r="D10" s="314"/>
      <c r="E10" s="316"/>
      <c r="F10" s="317"/>
      <c r="G10" s="318"/>
      <c r="H10" s="319"/>
      <c r="I10" s="318"/>
      <c r="J10" s="319"/>
      <c r="K10" s="318"/>
      <c r="L10" s="319"/>
      <c r="M10" s="318"/>
      <c r="N10" s="319"/>
      <c r="O10" s="320"/>
    </row>
    <row r="11" spans="1:17" s="89" customFormat="1" ht="25.5" x14ac:dyDescent="0.2">
      <c r="A11" s="152" t="s">
        <v>167</v>
      </c>
      <c r="B11" s="155" t="s">
        <v>599</v>
      </c>
      <c r="C11" s="207" t="s">
        <v>108</v>
      </c>
      <c r="D11" s="216">
        <v>25</v>
      </c>
      <c r="E11" s="331"/>
      <c r="F11" s="183"/>
      <c r="G11" s="289"/>
      <c r="H11" s="72"/>
      <c r="I11" s="289"/>
      <c r="J11" s="72"/>
      <c r="K11" s="289"/>
      <c r="L11" s="72"/>
      <c r="M11" s="289"/>
      <c r="N11" s="72"/>
      <c r="O11" s="72"/>
      <c r="Q11" s="307"/>
    </row>
    <row r="12" spans="1:17" s="89" customFormat="1" ht="38.25" x14ac:dyDescent="0.2">
      <c r="A12" s="152" t="s">
        <v>168</v>
      </c>
      <c r="B12" s="155" t="s">
        <v>600</v>
      </c>
      <c r="C12" s="207" t="s">
        <v>108</v>
      </c>
      <c r="D12" s="216">
        <v>18</v>
      </c>
      <c r="E12" s="331"/>
      <c r="F12" s="183"/>
      <c r="G12" s="289"/>
      <c r="H12" s="72"/>
      <c r="I12" s="289"/>
      <c r="J12" s="72"/>
      <c r="K12" s="289"/>
      <c r="L12" s="72"/>
      <c r="M12" s="289"/>
      <c r="N12" s="72"/>
      <c r="O12" s="72"/>
      <c r="Q12" s="307"/>
    </row>
    <row r="13" spans="1:17" s="89" customFormat="1" ht="25.5" x14ac:dyDescent="0.2">
      <c r="A13" s="152" t="s">
        <v>169</v>
      </c>
      <c r="B13" s="155" t="s">
        <v>642</v>
      </c>
      <c r="C13" s="207" t="s">
        <v>108</v>
      </c>
      <c r="D13" s="216">
        <v>18</v>
      </c>
      <c r="E13" s="331"/>
      <c r="F13" s="183"/>
      <c r="G13" s="289"/>
      <c r="H13" s="72"/>
      <c r="I13" s="289"/>
      <c r="J13" s="72"/>
      <c r="K13" s="289"/>
      <c r="L13" s="72"/>
      <c r="M13" s="289"/>
      <c r="N13" s="72"/>
      <c r="O13" s="72"/>
      <c r="Q13" s="307"/>
    </row>
    <row r="14" spans="1:17" s="89" customFormat="1" ht="25.5" x14ac:dyDescent="0.2">
      <c r="A14" s="152" t="s">
        <v>169</v>
      </c>
      <c r="B14" s="155" t="s">
        <v>601</v>
      </c>
      <c r="C14" s="207" t="s">
        <v>108</v>
      </c>
      <c r="D14" s="216">
        <v>4</v>
      </c>
      <c r="E14" s="331"/>
      <c r="F14" s="183"/>
      <c r="G14" s="289"/>
      <c r="H14" s="72"/>
      <c r="I14" s="289"/>
      <c r="J14" s="72"/>
      <c r="K14" s="289"/>
      <c r="L14" s="72"/>
      <c r="M14" s="289"/>
      <c r="N14" s="72"/>
      <c r="O14" s="72"/>
      <c r="Q14" s="307"/>
    </row>
    <row r="15" spans="1:17" s="89" customFormat="1" ht="25.5" x14ac:dyDescent="0.2">
      <c r="A15" s="152" t="s">
        <v>171</v>
      </c>
      <c r="B15" s="155" t="s">
        <v>643</v>
      </c>
      <c r="C15" s="207" t="s">
        <v>108</v>
      </c>
      <c r="D15" s="216">
        <v>18</v>
      </c>
      <c r="E15" s="331"/>
      <c r="F15" s="183"/>
      <c r="G15" s="289"/>
      <c r="H15" s="72"/>
      <c r="I15" s="289"/>
      <c r="J15" s="72"/>
      <c r="K15" s="289"/>
      <c r="L15" s="72"/>
      <c r="M15" s="289"/>
      <c r="N15" s="72"/>
      <c r="O15" s="72"/>
      <c r="Q15" s="307"/>
    </row>
    <row r="16" spans="1:17" s="89" customFormat="1" ht="25.5" x14ac:dyDescent="0.2">
      <c r="A16" s="152" t="s">
        <v>171</v>
      </c>
      <c r="B16" s="155" t="s">
        <v>603</v>
      </c>
      <c r="C16" s="207" t="s">
        <v>147</v>
      </c>
      <c r="D16" s="216">
        <v>2</v>
      </c>
      <c r="E16" s="331"/>
      <c r="F16" s="183"/>
      <c r="G16" s="289"/>
      <c r="H16" s="72"/>
      <c r="I16" s="289"/>
      <c r="J16" s="72"/>
      <c r="K16" s="289"/>
      <c r="L16" s="72"/>
      <c r="M16" s="289"/>
      <c r="N16" s="72"/>
      <c r="O16" s="72"/>
      <c r="Q16" s="307"/>
    </row>
    <row r="17" spans="1:17" s="89" customFormat="1" x14ac:dyDescent="0.2">
      <c r="A17" s="152" t="s">
        <v>172</v>
      </c>
      <c r="B17" s="155" t="s">
        <v>604</v>
      </c>
      <c r="C17" s="207" t="s">
        <v>147</v>
      </c>
      <c r="D17" s="216">
        <v>1</v>
      </c>
      <c r="E17" s="331"/>
      <c r="F17" s="183"/>
      <c r="G17" s="289"/>
      <c r="H17" s="72"/>
      <c r="I17" s="289"/>
      <c r="J17" s="72"/>
      <c r="K17" s="289"/>
      <c r="L17" s="72"/>
      <c r="M17" s="289"/>
      <c r="N17" s="72"/>
      <c r="O17" s="72"/>
      <c r="Q17" s="307"/>
    </row>
    <row r="18" spans="1:17" s="89" customFormat="1" ht="25.5" x14ac:dyDescent="0.2">
      <c r="A18" s="152" t="s">
        <v>173</v>
      </c>
      <c r="B18" s="148" t="s">
        <v>605</v>
      </c>
      <c r="C18" s="149" t="s">
        <v>147</v>
      </c>
      <c r="D18" s="150">
        <v>1</v>
      </c>
      <c r="E18" s="331"/>
      <c r="F18" s="183"/>
      <c r="G18" s="289"/>
      <c r="H18" s="72"/>
      <c r="I18" s="289"/>
      <c r="J18" s="72"/>
      <c r="K18" s="289"/>
      <c r="L18" s="72"/>
      <c r="M18" s="289"/>
      <c r="N18" s="72"/>
      <c r="O18" s="72"/>
    </row>
    <row r="19" spans="1:17" s="89" customFormat="1" x14ac:dyDescent="0.2">
      <c r="A19" s="152" t="s">
        <v>174</v>
      </c>
      <c r="B19" s="148" t="s">
        <v>607</v>
      </c>
      <c r="C19" s="149" t="s">
        <v>108</v>
      </c>
      <c r="D19" s="150">
        <v>25</v>
      </c>
      <c r="E19" s="331"/>
      <c r="F19" s="183"/>
      <c r="G19" s="289"/>
      <c r="H19" s="72"/>
      <c r="I19" s="289"/>
      <c r="J19" s="72"/>
      <c r="K19" s="289"/>
      <c r="L19" s="72"/>
      <c r="M19" s="289"/>
      <c r="N19" s="72"/>
      <c r="O19" s="72"/>
    </row>
    <row r="20" spans="1:17" s="89" customFormat="1" ht="25.5" x14ac:dyDescent="0.2">
      <c r="A20" s="152" t="s">
        <v>175</v>
      </c>
      <c r="B20" s="148" t="s">
        <v>608</v>
      </c>
      <c r="C20" s="149" t="s">
        <v>147</v>
      </c>
      <c r="D20" s="150">
        <v>6</v>
      </c>
      <c r="E20" s="331"/>
      <c r="F20" s="183"/>
      <c r="G20" s="289"/>
      <c r="H20" s="72"/>
      <c r="I20" s="289"/>
      <c r="J20" s="72"/>
      <c r="K20" s="289"/>
      <c r="L20" s="72"/>
      <c r="M20" s="289"/>
      <c r="N20" s="72"/>
      <c r="O20" s="72"/>
    </row>
    <row r="21" spans="1:17" s="89" customFormat="1" x14ac:dyDescent="0.2">
      <c r="A21" s="152" t="s">
        <v>176</v>
      </c>
      <c r="B21" s="151" t="s">
        <v>609</v>
      </c>
      <c r="C21" s="149" t="s">
        <v>108</v>
      </c>
      <c r="D21" s="150">
        <v>43</v>
      </c>
      <c r="E21" s="331"/>
      <c r="F21" s="183"/>
      <c r="G21" s="289"/>
      <c r="H21" s="72"/>
      <c r="I21" s="289"/>
      <c r="J21" s="72"/>
      <c r="K21" s="289"/>
      <c r="L21" s="72"/>
      <c r="M21" s="289"/>
      <c r="N21" s="72"/>
      <c r="O21" s="72"/>
    </row>
    <row r="22" spans="1:17" s="89" customFormat="1" x14ac:dyDescent="0.2">
      <c r="A22" s="152" t="s">
        <v>177</v>
      </c>
      <c r="B22" s="148" t="s">
        <v>610</v>
      </c>
      <c r="C22" s="149" t="s">
        <v>611</v>
      </c>
      <c r="D22" s="150">
        <v>1</v>
      </c>
      <c r="E22" s="331"/>
      <c r="F22" s="183"/>
      <c r="G22" s="289"/>
      <c r="H22" s="72"/>
      <c r="I22" s="289"/>
      <c r="J22" s="72"/>
      <c r="K22" s="289"/>
      <c r="L22" s="72"/>
      <c r="M22" s="289"/>
      <c r="N22" s="72"/>
      <c r="O22" s="72"/>
    </row>
    <row r="23" spans="1:17" s="308" customFormat="1" x14ac:dyDescent="0.2">
      <c r="A23" s="322">
        <v>2</v>
      </c>
      <c r="B23" s="323" t="s">
        <v>612</v>
      </c>
      <c r="C23" s="281"/>
      <c r="D23" s="282"/>
      <c r="E23" s="324"/>
      <c r="F23" s="325"/>
      <c r="G23" s="326"/>
      <c r="H23" s="325"/>
      <c r="I23" s="326"/>
      <c r="J23" s="327"/>
      <c r="K23" s="326"/>
      <c r="L23" s="327"/>
      <c r="M23" s="327"/>
      <c r="N23" s="327"/>
      <c r="O23" s="327"/>
    </row>
    <row r="24" spans="1:17" s="89" customFormat="1" x14ac:dyDescent="0.2">
      <c r="A24" s="152" t="s">
        <v>193</v>
      </c>
      <c r="B24" s="148" t="s">
        <v>654</v>
      </c>
      <c r="C24" s="149" t="s">
        <v>108</v>
      </c>
      <c r="D24" s="150">
        <v>24</v>
      </c>
      <c r="E24" s="331"/>
      <c r="F24" s="183"/>
      <c r="G24" s="289"/>
      <c r="H24" s="72"/>
      <c r="I24" s="289"/>
      <c r="J24" s="72"/>
      <c r="K24" s="289"/>
      <c r="L24" s="72"/>
      <c r="M24" s="289"/>
      <c r="N24" s="72"/>
      <c r="O24" s="72"/>
    </row>
    <row r="25" spans="1:17" s="89" customFormat="1" ht="25.5" x14ac:dyDescent="0.2">
      <c r="A25" s="152" t="s">
        <v>194</v>
      </c>
      <c r="B25" s="151" t="s">
        <v>614</v>
      </c>
      <c r="C25" s="149" t="s">
        <v>147</v>
      </c>
      <c r="D25" s="150">
        <v>2</v>
      </c>
      <c r="E25" s="331"/>
      <c r="F25" s="183"/>
      <c r="G25" s="289"/>
      <c r="H25" s="72"/>
      <c r="I25" s="289"/>
      <c r="J25" s="72"/>
      <c r="K25" s="289"/>
      <c r="L25" s="72"/>
      <c r="M25" s="289"/>
      <c r="N25" s="72"/>
      <c r="O25" s="72"/>
    </row>
    <row r="26" spans="1:17" ht="25.5" x14ac:dyDescent="0.2">
      <c r="A26" s="152" t="s">
        <v>195</v>
      </c>
      <c r="B26" s="148" t="s">
        <v>615</v>
      </c>
      <c r="C26" s="149" t="s">
        <v>26</v>
      </c>
      <c r="D26" s="153">
        <v>2</v>
      </c>
      <c r="E26" s="331"/>
      <c r="F26" s="183"/>
      <c r="G26" s="289"/>
      <c r="H26" s="72"/>
      <c r="I26" s="289"/>
      <c r="J26" s="72"/>
      <c r="K26" s="289"/>
      <c r="L26" s="72"/>
      <c r="M26" s="289"/>
      <c r="N26" s="72"/>
      <c r="O26" s="72"/>
    </row>
    <row r="27" spans="1:17" ht="25.5" x14ac:dyDescent="0.2">
      <c r="A27" s="152" t="s">
        <v>196</v>
      </c>
      <c r="B27" s="148" t="s">
        <v>616</v>
      </c>
      <c r="C27" s="149" t="s">
        <v>26</v>
      </c>
      <c r="D27" s="150">
        <v>1</v>
      </c>
      <c r="E27" s="331"/>
      <c r="F27" s="183"/>
      <c r="G27" s="289"/>
      <c r="H27" s="72"/>
      <c r="I27" s="289"/>
      <c r="J27" s="72"/>
      <c r="K27" s="289"/>
      <c r="L27" s="72"/>
      <c r="M27" s="289"/>
      <c r="N27" s="72"/>
      <c r="O27" s="72"/>
    </row>
    <row r="28" spans="1:17" x14ac:dyDescent="0.2">
      <c r="A28" s="152" t="s">
        <v>197</v>
      </c>
      <c r="B28" s="148" t="s">
        <v>617</v>
      </c>
      <c r="C28" s="149" t="s">
        <v>26</v>
      </c>
      <c r="D28" s="150">
        <v>1</v>
      </c>
      <c r="E28" s="331"/>
      <c r="F28" s="183"/>
      <c r="G28" s="289"/>
      <c r="H28" s="72"/>
      <c r="I28" s="289"/>
      <c r="J28" s="72"/>
      <c r="K28" s="289"/>
      <c r="L28" s="72"/>
      <c r="M28" s="289"/>
      <c r="N28" s="72"/>
      <c r="O28" s="72"/>
    </row>
    <row r="29" spans="1:17" x14ac:dyDescent="0.2">
      <c r="A29" s="152" t="s">
        <v>198</v>
      </c>
      <c r="B29" s="154" t="s">
        <v>618</v>
      </c>
      <c r="C29" s="149" t="s">
        <v>147</v>
      </c>
      <c r="D29" s="150">
        <v>1</v>
      </c>
      <c r="E29" s="331"/>
      <c r="F29" s="183"/>
      <c r="G29" s="289"/>
      <c r="H29" s="72"/>
      <c r="I29" s="289"/>
      <c r="J29" s="72"/>
      <c r="K29" s="289"/>
      <c r="L29" s="72"/>
      <c r="M29" s="289"/>
      <c r="N29" s="72"/>
      <c r="O29" s="72"/>
    </row>
    <row r="30" spans="1:17" x14ac:dyDescent="0.2">
      <c r="A30" s="152" t="s">
        <v>199</v>
      </c>
      <c r="B30" s="154" t="s">
        <v>619</v>
      </c>
      <c r="C30" s="149" t="s">
        <v>620</v>
      </c>
      <c r="D30" s="150">
        <v>40</v>
      </c>
      <c r="E30" s="331"/>
      <c r="F30" s="183"/>
      <c r="G30" s="289"/>
      <c r="H30" s="72"/>
      <c r="I30" s="289"/>
      <c r="J30" s="72"/>
      <c r="K30" s="289"/>
      <c r="L30" s="72"/>
      <c r="M30" s="289"/>
      <c r="N30" s="72"/>
      <c r="O30" s="72"/>
    </row>
    <row r="31" spans="1:17" s="313" customFormat="1" ht="25.5" x14ac:dyDescent="0.2">
      <c r="A31" s="152" t="s">
        <v>200</v>
      </c>
      <c r="B31" s="148" t="s">
        <v>621</v>
      </c>
      <c r="C31" s="152" t="s">
        <v>147</v>
      </c>
      <c r="D31" s="210">
        <v>1</v>
      </c>
      <c r="E31" s="331"/>
      <c r="F31" s="183"/>
      <c r="G31" s="289"/>
      <c r="H31" s="72"/>
      <c r="I31" s="289"/>
      <c r="J31" s="72"/>
      <c r="K31" s="289"/>
      <c r="L31" s="72"/>
      <c r="M31" s="289"/>
      <c r="N31" s="72"/>
      <c r="O31" s="72"/>
    </row>
    <row r="32" spans="1:17" s="89" customFormat="1" ht="25.5" x14ac:dyDescent="0.2">
      <c r="A32" s="152" t="s">
        <v>201</v>
      </c>
      <c r="B32" s="155" t="s">
        <v>622</v>
      </c>
      <c r="C32" s="207" t="s">
        <v>147</v>
      </c>
      <c r="D32" s="216">
        <v>1</v>
      </c>
      <c r="E32" s="331"/>
      <c r="F32" s="183"/>
      <c r="G32" s="289"/>
      <c r="H32" s="72"/>
      <c r="I32" s="289"/>
      <c r="J32" s="72"/>
      <c r="K32" s="289"/>
      <c r="L32" s="72"/>
      <c r="M32" s="289"/>
      <c r="N32" s="72"/>
      <c r="O32" s="72"/>
      <c r="Q32" s="307"/>
    </row>
    <row r="33" spans="1:17" s="89" customFormat="1" ht="38.25" x14ac:dyDescent="0.2">
      <c r="A33" s="152" t="s">
        <v>202</v>
      </c>
      <c r="B33" s="155" t="s">
        <v>623</v>
      </c>
      <c r="C33" s="207" t="s">
        <v>147</v>
      </c>
      <c r="D33" s="216">
        <v>1</v>
      </c>
      <c r="E33" s="331"/>
      <c r="F33" s="183"/>
      <c r="G33" s="289"/>
      <c r="H33" s="72"/>
      <c r="I33" s="289"/>
      <c r="J33" s="72"/>
      <c r="K33" s="289"/>
      <c r="L33" s="72"/>
      <c r="M33" s="289"/>
      <c r="N33" s="72"/>
      <c r="O33" s="72"/>
      <c r="Q33" s="307"/>
    </row>
    <row r="34" spans="1:17" s="89" customFormat="1" x14ac:dyDescent="0.2">
      <c r="A34" s="152" t="s">
        <v>203</v>
      </c>
      <c r="B34" s="155" t="s">
        <v>655</v>
      </c>
      <c r="C34" s="207" t="s">
        <v>108</v>
      </c>
      <c r="D34" s="216">
        <v>3</v>
      </c>
      <c r="E34" s="331"/>
      <c r="F34" s="183"/>
      <c r="G34" s="289"/>
      <c r="H34" s="72"/>
      <c r="I34" s="289"/>
      <c r="J34" s="72"/>
      <c r="K34" s="289"/>
      <c r="L34" s="72"/>
      <c r="M34" s="289"/>
      <c r="N34" s="72"/>
      <c r="O34" s="72"/>
      <c r="Q34" s="307"/>
    </row>
    <row r="35" spans="1:17" s="89" customFormat="1" x14ac:dyDescent="0.2">
      <c r="A35" s="152" t="s">
        <v>204</v>
      </c>
      <c r="B35" s="155" t="s">
        <v>625</v>
      </c>
      <c r="C35" s="207" t="s">
        <v>147</v>
      </c>
      <c r="D35" s="216">
        <v>1</v>
      </c>
      <c r="E35" s="331"/>
      <c r="F35" s="183"/>
      <c r="G35" s="289"/>
      <c r="H35" s="72"/>
      <c r="I35" s="289"/>
      <c r="J35" s="72"/>
      <c r="K35" s="289"/>
      <c r="L35" s="72"/>
      <c r="M35" s="289"/>
      <c r="N35" s="72"/>
      <c r="O35" s="72"/>
      <c r="Q35" s="307"/>
    </row>
    <row r="36" spans="1:17" x14ac:dyDescent="0.2">
      <c r="A36" s="152" t="s">
        <v>205</v>
      </c>
      <c r="B36" s="148" t="s">
        <v>626</v>
      </c>
      <c r="C36" s="149" t="s">
        <v>147</v>
      </c>
      <c r="D36" s="150">
        <v>1</v>
      </c>
      <c r="E36" s="331"/>
      <c r="F36" s="183"/>
      <c r="G36" s="289"/>
      <c r="H36" s="72"/>
      <c r="I36" s="289"/>
      <c r="J36" s="72"/>
      <c r="K36" s="289"/>
      <c r="L36" s="72"/>
      <c r="M36" s="289"/>
      <c r="N36" s="72"/>
      <c r="O36" s="72"/>
    </row>
    <row r="37" spans="1:17" x14ac:dyDescent="0.2">
      <c r="A37" s="152" t="s">
        <v>206</v>
      </c>
      <c r="B37" s="148" t="s">
        <v>627</v>
      </c>
      <c r="C37" s="149" t="s">
        <v>147</v>
      </c>
      <c r="D37" s="150">
        <v>1</v>
      </c>
      <c r="E37" s="331"/>
      <c r="F37" s="183"/>
      <c r="G37" s="289"/>
      <c r="H37" s="72"/>
      <c r="I37" s="289"/>
      <c r="J37" s="72"/>
      <c r="K37" s="289"/>
      <c r="L37" s="72"/>
      <c r="M37" s="289"/>
      <c r="N37" s="72"/>
      <c r="O37" s="72"/>
    </row>
    <row r="38" spans="1:17" x14ac:dyDescent="0.2">
      <c r="A38" s="152" t="s">
        <v>207</v>
      </c>
      <c r="B38" s="148" t="s">
        <v>628</v>
      </c>
      <c r="C38" s="149" t="s">
        <v>108</v>
      </c>
      <c r="D38" s="150">
        <v>1</v>
      </c>
      <c r="E38" s="331"/>
      <c r="F38" s="183"/>
      <c r="G38" s="289"/>
      <c r="H38" s="72"/>
      <c r="I38" s="289"/>
      <c r="J38" s="72"/>
      <c r="K38" s="289"/>
      <c r="L38" s="72"/>
      <c r="M38" s="289"/>
      <c r="N38" s="72"/>
      <c r="O38" s="72"/>
    </row>
    <row r="39" spans="1:17" x14ac:dyDescent="0.2">
      <c r="A39" s="152" t="s">
        <v>208</v>
      </c>
      <c r="B39" s="151" t="s">
        <v>629</v>
      </c>
      <c r="C39" s="149" t="s">
        <v>26</v>
      </c>
      <c r="D39" s="150">
        <v>1</v>
      </c>
      <c r="E39" s="331"/>
      <c r="F39" s="183"/>
      <c r="G39" s="289"/>
      <c r="H39" s="72"/>
      <c r="I39" s="289"/>
      <c r="J39" s="72"/>
      <c r="K39" s="289"/>
      <c r="L39" s="72"/>
      <c r="M39" s="289"/>
      <c r="N39" s="72"/>
      <c r="O39" s="72"/>
    </row>
    <row r="40" spans="1:17" ht="25.5" x14ac:dyDescent="0.2">
      <c r="A40" s="152" t="s">
        <v>209</v>
      </c>
      <c r="B40" s="148" t="s">
        <v>630</v>
      </c>
      <c r="C40" s="149" t="s">
        <v>147</v>
      </c>
      <c r="D40" s="150">
        <v>1</v>
      </c>
      <c r="E40" s="331"/>
      <c r="F40" s="183"/>
      <c r="G40" s="289"/>
      <c r="H40" s="72"/>
      <c r="I40" s="289"/>
      <c r="J40" s="72"/>
      <c r="K40" s="289"/>
      <c r="L40" s="72"/>
      <c r="M40" s="289"/>
      <c r="N40" s="72"/>
      <c r="O40" s="72"/>
    </row>
    <row r="41" spans="1:17" x14ac:dyDescent="0.2">
      <c r="A41" s="152" t="s">
        <v>210</v>
      </c>
      <c r="B41" s="151" t="s">
        <v>632</v>
      </c>
      <c r="C41" s="149" t="s">
        <v>108</v>
      </c>
      <c r="D41" s="150">
        <v>2</v>
      </c>
      <c r="E41" s="331"/>
      <c r="F41" s="183"/>
      <c r="G41" s="289"/>
      <c r="H41" s="72"/>
      <c r="I41" s="289"/>
      <c r="J41" s="72"/>
      <c r="K41" s="289"/>
      <c r="L41" s="72"/>
      <c r="M41" s="289"/>
      <c r="N41" s="72"/>
      <c r="O41" s="72"/>
    </row>
    <row r="42" spans="1:17" x14ac:dyDescent="0.2">
      <c r="A42" s="152" t="s">
        <v>211</v>
      </c>
      <c r="B42" s="148" t="s">
        <v>631</v>
      </c>
      <c r="C42" s="149" t="s">
        <v>147</v>
      </c>
      <c r="D42" s="150">
        <v>2</v>
      </c>
      <c r="E42" s="331"/>
      <c r="F42" s="183"/>
      <c r="G42" s="289"/>
      <c r="H42" s="72"/>
      <c r="I42" s="289"/>
      <c r="J42" s="72"/>
      <c r="K42" s="289"/>
      <c r="L42" s="72"/>
      <c r="M42" s="289"/>
      <c r="N42" s="72"/>
      <c r="O42" s="72"/>
    </row>
    <row r="43" spans="1:17" x14ac:dyDescent="0.2">
      <c r="A43" s="152" t="s">
        <v>212</v>
      </c>
      <c r="B43" s="151" t="s">
        <v>633</v>
      </c>
      <c r="C43" s="149" t="s">
        <v>147</v>
      </c>
      <c r="D43" s="150">
        <v>1</v>
      </c>
      <c r="E43" s="331"/>
      <c r="F43" s="183"/>
      <c r="G43" s="289"/>
      <c r="H43" s="72"/>
      <c r="I43" s="289"/>
      <c r="J43" s="72"/>
      <c r="K43" s="289"/>
      <c r="L43" s="72"/>
      <c r="M43" s="289"/>
      <c r="N43" s="72"/>
      <c r="O43" s="72"/>
    </row>
    <row r="44" spans="1:17" ht="63.75" x14ac:dyDescent="0.2">
      <c r="A44" s="152" t="s">
        <v>213</v>
      </c>
      <c r="B44" s="148" t="s">
        <v>634</v>
      </c>
      <c r="C44" s="149" t="s">
        <v>147</v>
      </c>
      <c r="D44" s="150">
        <v>6</v>
      </c>
      <c r="E44" s="331"/>
      <c r="F44" s="183"/>
      <c r="G44" s="289"/>
      <c r="H44" s="72"/>
      <c r="I44" s="289"/>
      <c r="J44" s="72"/>
      <c r="K44" s="289"/>
      <c r="L44" s="72"/>
      <c r="M44" s="289"/>
      <c r="N44" s="72"/>
      <c r="O44" s="72"/>
    </row>
    <row r="45" spans="1:17" ht="25.5" x14ac:dyDescent="0.2">
      <c r="A45" s="152" t="s">
        <v>214</v>
      </c>
      <c r="B45" s="148" t="s">
        <v>635</v>
      </c>
      <c r="C45" s="149" t="s">
        <v>147</v>
      </c>
      <c r="D45" s="150">
        <v>18</v>
      </c>
      <c r="E45" s="331"/>
      <c r="F45" s="183"/>
      <c r="G45" s="289"/>
      <c r="H45" s="72"/>
      <c r="I45" s="289"/>
      <c r="J45" s="72"/>
      <c r="K45" s="289"/>
      <c r="L45" s="72"/>
      <c r="M45" s="289"/>
      <c r="N45" s="72"/>
      <c r="O45" s="72"/>
    </row>
    <row r="46" spans="1:17" x14ac:dyDescent="0.2">
      <c r="A46" s="152" t="s">
        <v>215</v>
      </c>
      <c r="B46" s="148" t="s">
        <v>636</v>
      </c>
      <c r="C46" s="149" t="s">
        <v>108</v>
      </c>
      <c r="D46" s="150">
        <v>26</v>
      </c>
      <c r="E46" s="331"/>
      <c r="F46" s="183"/>
      <c r="G46" s="289"/>
      <c r="H46" s="72"/>
      <c r="I46" s="289"/>
      <c r="J46" s="72"/>
      <c r="K46" s="289"/>
      <c r="L46" s="72"/>
      <c r="M46" s="289"/>
      <c r="N46" s="72"/>
      <c r="O46" s="72"/>
    </row>
    <row r="47" spans="1:17" ht="25.5" x14ac:dyDescent="0.2">
      <c r="A47" s="152" t="s">
        <v>216</v>
      </c>
      <c r="B47" s="154" t="s">
        <v>637</v>
      </c>
      <c r="C47" s="149" t="s">
        <v>147</v>
      </c>
      <c r="D47" s="150">
        <v>2</v>
      </c>
      <c r="E47" s="331"/>
      <c r="F47" s="183"/>
      <c r="G47" s="289"/>
      <c r="H47" s="72"/>
      <c r="I47" s="289"/>
      <c r="J47" s="72"/>
      <c r="K47" s="289"/>
      <c r="L47" s="72"/>
      <c r="M47" s="289"/>
      <c r="N47" s="72"/>
      <c r="O47" s="72"/>
    </row>
    <row r="48" spans="1:17" s="313" customFormat="1" x14ac:dyDescent="0.2">
      <c r="A48" s="152" t="s">
        <v>217</v>
      </c>
      <c r="B48" s="328" t="s">
        <v>638</v>
      </c>
      <c r="C48" s="330" t="s">
        <v>108</v>
      </c>
      <c r="D48" s="332">
        <v>22</v>
      </c>
      <c r="E48" s="331"/>
      <c r="F48" s="183"/>
      <c r="G48" s="289"/>
      <c r="H48" s="72"/>
      <c r="I48" s="289"/>
      <c r="J48" s="72"/>
      <c r="K48" s="289"/>
      <c r="L48" s="72"/>
      <c r="M48" s="289"/>
      <c r="N48" s="72"/>
      <c r="O48" s="72"/>
    </row>
    <row r="49" spans="1:15" s="116" customFormat="1" x14ac:dyDescent="0.2">
      <c r="A49" s="152" t="s">
        <v>218</v>
      </c>
      <c r="B49" s="159" t="s">
        <v>639</v>
      </c>
      <c r="C49" s="160" t="s">
        <v>108</v>
      </c>
      <c r="D49" s="153">
        <v>18</v>
      </c>
      <c r="E49" s="331"/>
      <c r="F49" s="183"/>
      <c r="G49" s="289"/>
      <c r="H49" s="72"/>
      <c r="I49" s="289"/>
      <c r="J49" s="72"/>
      <c r="K49" s="289"/>
      <c r="L49" s="72"/>
      <c r="M49" s="289"/>
      <c r="N49" s="72"/>
      <c r="O49" s="72"/>
    </row>
    <row r="50" spans="1:15" s="116" customFormat="1" x14ac:dyDescent="0.2">
      <c r="A50" s="152" t="s">
        <v>241</v>
      </c>
      <c r="B50" s="159" t="s">
        <v>640</v>
      </c>
      <c r="C50" s="160" t="s">
        <v>26</v>
      </c>
      <c r="D50" s="153">
        <v>1</v>
      </c>
      <c r="E50" s="331"/>
      <c r="F50" s="183"/>
      <c r="G50" s="289"/>
      <c r="H50" s="72"/>
      <c r="I50" s="289"/>
      <c r="J50" s="72"/>
      <c r="K50" s="289"/>
      <c r="L50" s="72"/>
      <c r="M50" s="289"/>
      <c r="N50" s="72"/>
      <c r="O50" s="72"/>
    </row>
    <row r="51" spans="1:15" s="71" customFormat="1" x14ac:dyDescent="0.2">
      <c r="A51" s="64"/>
      <c r="B51" s="65"/>
      <c r="C51" s="66"/>
      <c r="D51" s="67"/>
      <c r="E51" s="68"/>
      <c r="F51" s="69"/>
      <c r="G51" s="70"/>
      <c r="H51" s="69"/>
      <c r="I51" s="70"/>
      <c r="J51" s="69"/>
      <c r="K51" s="70"/>
      <c r="L51" s="69"/>
      <c r="M51" s="70"/>
      <c r="N51" s="69"/>
      <c r="O51" s="69"/>
    </row>
    <row r="52" spans="1:15" s="42" customFormat="1" x14ac:dyDescent="0.2">
      <c r="A52" s="43"/>
      <c r="B52" s="23" t="s">
        <v>0</v>
      </c>
      <c r="C52" s="44"/>
      <c r="D52" s="43"/>
      <c r="E52" s="45"/>
      <c r="F52" s="46"/>
      <c r="G52" s="48"/>
      <c r="H52" s="47"/>
      <c r="I52" s="48"/>
      <c r="J52" s="47"/>
      <c r="K52" s="48"/>
      <c r="L52" s="47"/>
      <c r="M52" s="48"/>
      <c r="N52" s="47"/>
      <c r="O52" s="73"/>
    </row>
    <row r="53" spans="1:15" x14ac:dyDescent="0.2">
      <c r="J53" s="15" t="s">
        <v>723</v>
      </c>
      <c r="K53" s="14"/>
      <c r="L53" s="14"/>
      <c r="M53" s="14"/>
      <c r="N53" s="14"/>
      <c r="O53" s="49"/>
    </row>
    <row r="54" spans="1:15" x14ac:dyDescent="0.2">
      <c r="J54" s="15" t="s">
        <v>19</v>
      </c>
      <c r="K54" s="50"/>
      <c r="L54" s="50"/>
      <c r="M54" s="50"/>
      <c r="N54" s="50"/>
      <c r="O54" s="51"/>
    </row>
    <row r="55" spans="1:15" x14ac:dyDescent="0.2">
      <c r="J55" s="15"/>
      <c r="K55" s="74"/>
      <c r="L55" s="74"/>
      <c r="M55" s="74"/>
      <c r="N55" s="74"/>
      <c r="O55" s="75"/>
    </row>
    <row r="56" spans="1:15" x14ac:dyDescent="0.2">
      <c r="B56" s="52" t="s">
        <v>24</v>
      </c>
      <c r="E56" s="53"/>
    </row>
    <row r="57" spans="1:15" x14ac:dyDescent="0.2">
      <c r="E57" s="53" t="s">
        <v>724</v>
      </c>
    </row>
    <row r="58" spans="1:15" x14ac:dyDescent="0.2">
      <c r="B58" s="52" t="s">
        <v>25</v>
      </c>
      <c r="E58" s="53"/>
    </row>
    <row r="59" spans="1:15" x14ac:dyDescent="0.2">
      <c r="E59"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1-31&amp;"Arial,Bold"&amp;U0,4kV KABEĻLĪNIJAS KSS MEDNIEKU IELĀ.</oddHeader>
    <oddFooter>&amp;C&amp;8&amp;P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58"/>
  <sheetViews>
    <sheetView topLeftCell="A43" workbookViewId="0">
      <selection activeCell="E58" sqref="E58"/>
    </sheetView>
  </sheetViews>
  <sheetFormatPr defaultColWidth="9.140625" defaultRowHeight="12.75" x14ac:dyDescent="0.2"/>
  <cols>
    <col min="1" max="1" width="7" style="3" customWidth="1"/>
    <col min="2" max="2" width="34.42578125" style="1" customWidth="1"/>
    <col min="3" max="3" width="4.7109375" style="2" customWidth="1"/>
    <col min="4" max="4" width="8.140625" style="3" customWidth="1"/>
    <col min="5" max="5" width="7.85546875" style="3" customWidth="1"/>
    <col min="6" max="6" width="6.5703125" style="4" customWidth="1"/>
    <col min="7" max="7" width="6.42578125" style="5" customWidth="1"/>
    <col min="8" max="8" width="8.28515625" style="5" customWidth="1"/>
    <col min="9" max="9" width="6.28515625" style="5" customWidth="1"/>
    <col min="10" max="10" width="7.28515625" style="5" customWidth="1"/>
    <col min="11" max="12" width="8.42578125" style="5" customWidth="1"/>
    <col min="13" max="13" width="9.42578125" style="5" customWidth="1"/>
    <col min="14" max="14" width="8.42578125" style="5" customWidth="1"/>
    <col min="15" max="15" width="9.42578125" style="6" customWidth="1"/>
    <col min="16" max="16384" width="9.140625" style="6"/>
  </cols>
  <sheetData>
    <row r="1" spans="1:17" ht="14.25" x14ac:dyDescent="0.2">
      <c r="A1" s="55" t="s">
        <v>1</v>
      </c>
      <c r="B1" s="56"/>
      <c r="C1" s="90" t="s">
        <v>653</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641</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16" customFormat="1" x14ac:dyDescent="0.2">
      <c r="A10" s="314">
        <v>1</v>
      </c>
      <c r="B10" s="321" t="s">
        <v>606</v>
      </c>
      <c r="C10" s="315"/>
      <c r="D10" s="314"/>
      <c r="E10" s="316"/>
      <c r="F10" s="317"/>
      <c r="G10" s="318"/>
      <c r="H10" s="319"/>
      <c r="I10" s="318"/>
      <c r="J10" s="319"/>
      <c r="K10" s="318"/>
      <c r="L10" s="319"/>
      <c r="M10" s="318"/>
      <c r="N10" s="319"/>
      <c r="O10" s="320"/>
    </row>
    <row r="11" spans="1:17" s="89" customFormat="1" ht="25.5" x14ac:dyDescent="0.2">
      <c r="A11" s="152" t="s">
        <v>167</v>
      </c>
      <c r="B11" s="155" t="s">
        <v>599</v>
      </c>
      <c r="C11" s="207" t="s">
        <v>108</v>
      </c>
      <c r="D11" s="216">
        <v>24</v>
      </c>
      <c r="E11" s="331"/>
      <c r="F11" s="183"/>
      <c r="G11" s="289"/>
      <c r="H11" s="72"/>
      <c r="I11" s="289"/>
      <c r="J11" s="72"/>
      <c r="K11" s="289"/>
      <c r="L11" s="72"/>
      <c r="M11" s="289"/>
      <c r="N11" s="72"/>
      <c r="O11" s="72"/>
      <c r="Q11" s="307"/>
    </row>
    <row r="12" spans="1:17" s="89" customFormat="1" ht="38.25" x14ac:dyDescent="0.2">
      <c r="A12" s="152" t="s">
        <v>168</v>
      </c>
      <c r="B12" s="155" t="s">
        <v>600</v>
      </c>
      <c r="C12" s="207" t="s">
        <v>108</v>
      </c>
      <c r="D12" s="216">
        <v>1</v>
      </c>
      <c r="E12" s="331"/>
      <c r="F12" s="183"/>
      <c r="G12" s="289"/>
      <c r="H12" s="72"/>
      <c r="I12" s="289"/>
      <c r="J12" s="72"/>
      <c r="K12" s="289"/>
      <c r="L12" s="72"/>
      <c r="M12" s="289"/>
      <c r="N12" s="72"/>
      <c r="O12" s="72"/>
      <c r="Q12" s="307"/>
    </row>
    <row r="13" spans="1:17" s="89" customFormat="1" ht="25.5" x14ac:dyDescent="0.2">
      <c r="A13" s="152" t="s">
        <v>169</v>
      </c>
      <c r="B13" s="155" t="s">
        <v>601</v>
      </c>
      <c r="C13" s="207" t="s">
        <v>108</v>
      </c>
      <c r="D13" s="216">
        <v>4</v>
      </c>
      <c r="E13" s="331"/>
      <c r="F13" s="183"/>
      <c r="G13" s="289"/>
      <c r="H13" s="72"/>
      <c r="I13" s="289"/>
      <c r="J13" s="72"/>
      <c r="K13" s="289"/>
      <c r="L13" s="72"/>
      <c r="M13" s="289"/>
      <c r="N13" s="72"/>
      <c r="O13" s="72"/>
      <c r="Q13" s="307"/>
    </row>
    <row r="14" spans="1:17" s="89" customFormat="1" ht="25.5" x14ac:dyDescent="0.2">
      <c r="A14" s="152" t="s">
        <v>170</v>
      </c>
      <c r="B14" s="155" t="s">
        <v>602</v>
      </c>
      <c r="C14" s="207" t="s">
        <v>108</v>
      </c>
      <c r="D14" s="216">
        <v>1</v>
      </c>
      <c r="E14" s="331"/>
      <c r="F14" s="183"/>
      <c r="G14" s="289"/>
      <c r="H14" s="72"/>
      <c r="I14" s="289"/>
      <c r="J14" s="72"/>
      <c r="K14" s="289"/>
      <c r="L14" s="72"/>
      <c r="M14" s="289"/>
      <c r="N14" s="72"/>
      <c r="O14" s="72"/>
      <c r="Q14" s="307"/>
    </row>
    <row r="15" spans="1:17" s="89" customFormat="1" ht="25.5" x14ac:dyDescent="0.2">
      <c r="A15" s="152" t="s">
        <v>171</v>
      </c>
      <c r="B15" s="155" t="s">
        <v>603</v>
      </c>
      <c r="C15" s="207" t="s">
        <v>147</v>
      </c>
      <c r="D15" s="216">
        <v>2</v>
      </c>
      <c r="E15" s="331"/>
      <c r="F15" s="183"/>
      <c r="G15" s="289"/>
      <c r="H15" s="72"/>
      <c r="I15" s="289"/>
      <c r="J15" s="72"/>
      <c r="K15" s="289"/>
      <c r="L15" s="72"/>
      <c r="M15" s="289"/>
      <c r="N15" s="72"/>
      <c r="O15" s="72"/>
      <c r="Q15" s="307"/>
    </row>
    <row r="16" spans="1:17" s="89" customFormat="1" x14ac:dyDescent="0.2">
      <c r="A16" s="152" t="s">
        <v>172</v>
      </c>
      <c r="B16" s="155" t="s">
        <v>604</v>
      </c>
      <c r="C16" s="207" t="s">
        <v>147</v>
      </c>
      <c r="D16" s="216">
        <v>1</v>
      </c>
      <c r="E16" s="331"/>
      <c r="F16" s="183"/>
      <c r="G16" s="289"/>
      <c r="H16" s="72"/>
      <c r="I16" s="289"/>
      <c r="J16" s="72"/>
      <c r="K16" s="289"/>
      <c r="L16" s="72"/>
      <c r="M16" s="289"/>
      <c r="N16" s="72"/>
      <c r="O16" s="72"/>
      <c r="Q16" s="307"/>
    </row>
    <row r="17" spans="1:17" s="89" customFormat="1" ht="25.5" x14ac:dyDescent="0.2">
      <c r="A17" s="152" t="s">
        <v>173</v>
      </c>
      <c r="B17" s="148" t="s">
        <v>605</v>
      </c>
      <c r="C17" s="149" t="s">
        <v>147</v>
      </c>
      <c r="D17" s="150">
        <v>1</v>
      </c>
      <c r="E17" s="331"/>
      <c r="F17" s="183"/>
      <c r="G17" s="289"/>
      <c r="H17" s="72"/>
      <c r="I17" s="289"/>
      <c r="J17" s="72"/>
      <c r="K17" s="289"/>
      <c r="L17" s="72"/>
      <c r="M17" s="289"/>
      <c r="N17" s="72"/>
      <c r="O17" s="72"/>
    </row>
    <row r="18" spans="1:17" s="89" customFormat="1" x14ac:dyDescent="0.2">
      <c r="A18" s="152" t="s">
        <v>174</v>
      </c>
      <c r="B18" s="148" t="s">
        <v>607</v>
      </c>
      <c r="C18" s="149" t="s">
        <v>108</v>
      </c>
      <c r="D18" s="150">
        <v>24</v>
      </c>
      <c r="E18" s="331"/>
      <c r="F18" s="183"/>
      <c r="G18" s="289"/>
      <c r="H18" s="72"/>
      <c r="I18" s="289"/>
      <c r="J18" s="72"/>
      <c r="K18" s="289"/>
      <c r="L18" s="72"/>
      <c r="M18" s="289"/>
      <c r="N18" s="72"/>
      <c r="O18" s="72"/>
    </row>
    <row r="19" spans="1:17" s="89" customFormat="1" ht="25.5" x14ac:dyDescent="0.2">
      <c r="A19" s="152" t="s">
        <v>175</v>
      </c>
      <c r="B19" s="148" t="s">
        <v>608</v>
      </c>
      <c r="C19" s="149" t="s">
        <v>147</v>
      </c>
      <c r="D19" s="150">
        <v>6</v>
      </c>
      <c r="E19" s="331"/>
      <c r="F19" s="183"/>
      <c r="G19" s="289"/>
      <c r="H19" s="72"/>
      <c r="I19" s="289"/>
      <c r="J19" s="72"/>
      <c r="K19" s="289"/>
      <c r="L19" s="72"/>
      <c r="M19" s="289"/>
      <c r="N19" s="72"/>
      <c r="O19" s="72"/>
    </row>
    <row r="20" spans="1:17" s="89" customFormat="1" x14ac:dyDescent="0.2">
      <c r="A20" s="152" t="s">
        <v>176</v>
      </c>
      <c r="B20" s="151" t="s">
        <v>609</v>
      </c>
      <c r="C20" s="149" t="s">
        <v>108</v>
      </c>
      <c r="D20" s="150">
        <v>25</v>
      </c>
      <c r="E20" s="331"/>
      <c r="F20" s="183"/>
      <c r="G20" s="289"/>
      <c r="H20" s="72"/>
      <c r="I20" s="289"/>
      <c r="J20" s="72"/>
      <c r="K20" s="289"/>
      <c r="L20" s="72"/>
      <c r="M20" s="289"/>
      <c r="N20" s="72"/>
      <c r="O20" s="72"/>
    </row>
    <row r="21" spans="1:17" s="89" customFormat="1" x14ac:dyDescent="0.2">
      <c r="A21" s="152" t="s">
        <v>177</v>
      </c>
      <c r="B21" s="148" t="s">
        <v>610</v>
      </c>
      <c r="C21" s="149" t="s">
        <v>611</v>
      </c>
      <c r="D21" s="150">
        <v>1</v>
      </c>
      <c r="E21" s="331"/>
      <c r="F21" s="183"/>
      <c r="G21" s="289"/>
      <c r="H21" s="72"/>
      <c r="I21" s="289"/>
      <c r="J21" s="72"/>
      <c r="K21" s="289"/>
      <c r="L21" s="72"/>
      <c r="M21" s="289"/>
      <c r="N21" s="72"/>
      <c r="O21" s="72"/>
    </row>
    <row r="22" spans="1:17" s="308" customFormat="1" x14ac:dyDescent="0.2">
      <c r="A22" s="322">
        <v>2</v>
      </c>
      <c r="B22" s="323" t="s">
        <v>612</v>
      </c>
      <c r="C22" s="281"/>
      <c r="D22" s="282"/>
      <c r="E22" s="324"/>
      <c r="F22" s="325"/>
      <c r="G22" s="326"/>
      <c r="H22" s="325"/>
      <c r="I22" s="326"/>
      <c r="J22" s="327"/>
      <c r="K22" s="326"/>
      <c r="L22" s="327"/>
      <c r="M22" s="327"/>
      <c r="N22" s="327"/>
      <c r="O22" s="327"/>
    </row>
    <row r="23" spans="1:17" s="89" customFormat="1" x14ac:dyDescent="0.2">
      <c r="A23" s="152" t="s">
        <v>193</v>
      </c>
      <c r="B23" s="148" t="s">
        <v>613</v>
      </c>
      <c r="C23" s="149" t="s">
        <v>108</v>
      </c>
      <c r="D23" s="150">
        <v>24</v>
      </c>
      <c r="E23" s="331"/>
      <c r="F23" s="183"/>
      <c r="G23" s="289"/>
      <c r="H23" s="72"/>
      <c r="I23" s="289"/>
      <c r="J23" s="72"/>
      <c r="K23" s="289"/>
      <c r="L23" s="72"/>
      <c r="M23" s="289"/>
      <c r="N23" s="72"/>
      <c r="O23" s="72"/>
    </row>
    <row r="24" spans="1:17" s="89" customFormat="1" ht="25.5" x14ac:dyDescent="0.2">
      <c r="A24" s="152" t="s">
        <v>194</v>
      </c>
      <c r="B24" s="151" t="s">
        <v>614</v>
      </c>
      <c r="C24" s="149" t="s">
        <v>147</v>
      </c>
      <c r="D24" s="150">
        <v>2</v>
      </c>
      <c r="E24" s="331"/>
      <c r="F24" s="183"/>
      <c r="G24" s="289"/>
      <c r="H24" s="72"/>
      <c r="I24" s="289"/>
      <c r="J24" s="72"/>
      <c r="K24" s="289"/>
      <c r="L24" s="72"/>
      <c r="M24" s="289"/>
      <c r="N24" s="72"/>
      <c r="O24" s="72"/>
    </row>
    <row r="25" spans="1:17" ht="25.5" x14ac:dyDescent="0.2">
      <c r="A25" s="152" t="s">
        <v>195</v>
      </c>
      <c r="B25" s="148" t="s">
        <v>615</v>
      </c>
      <c r="C25" s="149" t="s">
        <v>26</v>
      </c>
      <c r="D25" s="153">
        <v>2</v>
      </c>
      <c r="E25" s="331"/>
      <c r="F25" s="183"/>
      <c r="G25" s="289"/>
      <c r="H25" s="72"/>
      <c r="I25" s="289"/>
      <c r="J25" s="72"/>
      <c r="K25" s="289"/>
      <c r="L25" s="72"/>
      <c r="M25" s="289"/>
      <c r="N25" s="72"/>
      <c r="O25" s="72"/>
    </row>
    <row r="26" spans="1:17" ht="25.5" x14ac:dyDescent="0.2">
      <c r="A26" s="152" t="s">
        <v>196</v>
      </c>
      <c r="B26" s="148" t="s">
        <v>616</v>
      </c>
      <c r="C26" s="149" t="s">
        <v>26</v>
      </c>
      <c r="D26" s="150">
        <v>1</v>
      </c>
      <c r="E26" s="331"/>
      <c r="F26" s="183"/>
      <c r="G26" s="289"/>
      <c r="H26" s="72"/>
      <c r="I26" s="289"/>
      <c r="J26" s="72"/>
      <c r="K26" s="289"/>
      <c r="L26" s="72"/>
      <c r="M26" s="289"/>
      <c r="N26" s="72"/>
      <c r="O26" s="72"/>
    </row>
    <row r="27" spans="1:17" x14ac:dyDescent="0.2">
      <c r="A27" s="152" t="s">
        <v>197</v>
      </c>
      <c r="B27" s="148" t="s">
        <v>617</v>
      </c>
      <c r="C27" s="149" t="s">
        <v>26</v>
      </c>
      <c r="D27" s="150">
        <v>1</v>
      </c>
      <c r="E27" s="331"/>
      <c r="F27" s="183"/>
      <c r="G27" s="289"/>
      <c r="H27" s="72"/>
      <c r="I27" s="289"/>
      <c r="J27" s="72"/>
      <c r="K27" s="289"/>
      <c r="L27" s="72"/>
      <c r="M27" s="289"/>
      <c r="N27" s="72"/>
      <c r="O27" s="72"/>
    </row>
    <row r="28" spans="1:17" x14ac:dyDescent="0.2">
      <c r="A28" s="152" t="s">
        <v>198</v>
      </c>
      <c r="B28" s="154" t="s">
        <v>618</v>
      </c>
      <c r="C28" s="149" t="s">
        <v>147</v>
      </c>
      <c r="D28" s="150">
        <v>1</v>
      </c>
      <c r="E28" s="331"/>
      <c r="F28" s="183"/>
      <c r="G28" s="289"/>
      <c r="H28" s="72"/>
      <c r="I28" s="289"/>
      <c r="J28" s="72"/>
      <c r="K28" s="289"/>
      <c r="L28" s="72"/>
      <c r="M28" s="289"/>
      <c r="N28" s="72"/>
      <c r="O28" s="72"/>
    </row>
    <row r="29" spans="1:17" x14ac:dyDescent="0.2">
      <c r="A29" s="152" t="s">
        <v>199</v>
      </c>
      <c r="B29" s="154" t="s">
        <v>619</v>
      </c>
      <c r="C29" s="149" t="s">
        <v>620</v>
      </c>
      <c r="D29" s="150">
        <v>40</v>
      </c>
      <c r="E29" s="331"/>
      <c r="F29" s="183"/>
      <c r="G29" s="289"/>
      <c r="H29" s="72"/>
      <c r="I29" s="289"/>
      <c r="J29" s="72"/>
      <c r="K29" s="289"/>
      <c r="L29" s="72"/>
      <c r="M29" s="289"/>
      <c r="N29" s="72"/>
      <c r="O29" s="72"/>
    </row>
    <row r="30" spans="1:17" s="313" customFormat="1" ht="25.5" x14ac:dyDescent="0.2">
      <c r="A30" s="152" t="s">
        <v>200</v>
      </c>
      <c r="B30" s="148" t="s">
        <v>621</v>
      </c>
      <c r="C30" s="152" t="s">
        <v>147</v>
      </c>
      <c r="D30" s="210">
        <v>1</v>
      </c>
      <c r="E30" s="331"/>
      <c r="F30" s="183"/>
      <c r="G30" s="289"/>
      <c r="H30" s="72"/>
      <c r="I30" s="289"/>
      <c r="J30" s="72"/>
      <c r="K30" s="289"/>
      <c r="L30" s="72"/>
      <c r="M30" s="289"/>
      <c r="N30" s="72"/>
      <c r="O30" s="72"/>
    </row>
    <row r="31" spans="1:17" s="89" customFormat="1" ht="25.5" x14ac:dyDescent="0.2">
      <c r="A31" s="152" t="s">
        <v>201</v>
      </c>
      <c r="B31" s="155" t="s">
        <v>622</v>
      </c>
      <c r="C31" s="207" t="s">
        <v>147</v>
      </c>
      <c r="D31" s="216">
        <v>1</v>
      </c>
      <c r="E31" s="331"/>
      <c r="F31" s="183"/>
      <c r="G31" s="289"/>
      <c r="H31" s="72"/>
      <c r="I31" s="289"/>
      <c r="J31" s="72"/>
      <c r="K31" s="289"/>
      <c r="L31" s="72"/>
      <c r="M31" s="289"/>
      <c r="N31" s="72"/>
      <c r="O31" s="72"/>
      <c r="Q31" s="307"/>
    </row>
    <row r="32" spans="1:17" s="89" customFormat="1" ht="38.25" x14ac:dyDescent="0.2">
      <c r="A32" s="152" t="s">
        <v>202</v>
      </c>
      <c r="B32" s="155" t="s">
        <v>623</v>
      </c>
      <c r="C32" s="207" t="s">
        <v>147</v>
      </c>
      <c r="D32" s="216">
        <v>1</v>
      </c>
      <c r="E32" s="331"/>
      <c r="F32" s="183"/>
      <c r="G32" s="289"/>
      <c r="H32" s="72"/>
      <c r="I32" s="289"/>
      <c r="J32" s="72"/>
      <c r="K32" s="289"/>
      <c r="L32" s="72"/>
      <c r="M32" s="289"/>
      <c r="N32" s="72"/>
      <c r="O32" s="72"/>
      <c r="Q32" s="307"/>
    </row>
    <row r="33" spans="1:17" s="89" customFormat="1" x14ac:dyDescent="0.2">
      <c r="A33" s="152" t="s">
        <v>203</v>
      </c>
      <c r="B33" s="155" t="s">
        <v>624</v>
      </c>
      <c r="C33" s="207" t="s">
        <v>108</v>
      </c>
      <c r="D33" s="216">
        <v>3</v>
      </c>
      <c r="E33" s="331"/>
      <c r="F33" s="183"/>
      <c r="G33" s="289"/>
      <c r="H33" s="72"/>
      <c r="I33" s="289"/>
      <c r="J33" s="72"/>
      <c r="K33" s="289"/>
      <c r="L33" s="72"/>
      <c r="M33" s="289"/>
      <c r="N33" s="72"/>
      <c r="O33" s="72"/>
      <c r="Q33" s="307"/>
    </row>
    <row r="34" spans="1:17" s="89" customFormat="1" x14ac:dyDescent="0.2">
      <c r="A34" s="152" t="s">
        <v>204</v>
      </c>
      <c r="B34" s="155" t="s">
        <v>625</v>
      </c>
      <c r="C34" s="207" t="s">
        <v>147</v>
      </c>
      <c r="D34" s="216">
        <v>1</v>
      </c>
      <c r="E34" s="331"/>
      <c r="F34" s="183"/>
      <c r="G34" s="289"/>
      <c r="H34" s="72"/>
      <c r="I34" s="289"/>
      <c r="J34" s="72"/>
      <c r="K34" s="289"/>
      <c r="L34" s="72"/>
      <c r="M34" s="289"/>
      <c r="N34" s="72"/>
      <c r="O34" s="72"/>
      <c r="Q34" s="307"/>
    </row>
    <row r="35" spans="1:17" x14ac:dyDescent="0.2">
      <c r="A35" s="152" t="s">
        <v>205</v>
      </c>
      <c r="B35" s="148" t="s">
        <v>626</v>
      </c>
      <c r="C35" s="149" t="s">
        <v>147</v>
      </c>
      <c r="D35" s="150">
        <v>1</v>
      </c>
      <c r="E35" s="331"/>
      <c r="F35" s="183"/>
      <c r="G35" s="289"/>
      <c r="H35" s="72"/>
      <c r="I35" s="289"/>
      <c r="J35" s="72"/>
      <c r="K35" s="289"/>
      <c r="L35" s="72"/>
      <c r="M35" s="289"/>
      <c r="N35" s="72"/>
      <c r="O35" s="72"/>
    </row>
    <row r="36" spans="1:17" x14ac:dyDescent="0.2">
      <c r="A36" s="152" t="s">
        <v>206</v>
      </c>
      <c r="B36" s="148" t="s">
        <v>627</v>
      </c>
      <c r="C36" s="149" t="s">
        <v>147</v>
      </c>
      <c r="D36" s="150">
        <v>1</v>
      </c>
      <c r="E36" s="331"/>
      <c r="F36" s="183"/>
      <c r="G36" s="289"/>
      <c r="H36" s="72"/>
      <c r="I36" s="289"/>
      <c r="J36" s="72"/>
      <c r="K36" s="289"/>
      <c r="L36" s="72"/>
      <c r="M36" s="289"/>
      <c r="N36" s="72"/>
      <c r="O36" s="72"/>
    </row>
    <row r="37" spans="1:17" x14ac:dyDescent="0.2">
      <c r="A37" s="152" t="s">
        <v>207</v>
      </c>
      <c r="B37" s="148" t="s">
        <v>628</v>
      </c>
      <c r="C37" s="149" t="s">
        <v>108</v>
      </c>
      <c r="D37" s="150">
        <v>1</v>
      </c>
      <c r="E37" s="331"/>
      <c r="F37" s="183"/>
      <c r="G37" s="289"/>
      <c r="H37" s="72"/>
      <c r="I37" s="289"/>
      <c r="J37" s="72"/>
      <c r="K37" s="289"/>
      <c r="L37" s="72"/>
      <c r="M37" s="289"/>
      <c r="N37" s="72"/>
      <c r="O37" s="72"/>
    </row>
    <row r="38" spans="1:17" x14ac:dyDescent="0.2">
      <c r="A38" s="152" t="s">
        <v>208</v>
      </c>
      <c r="B38" s="151" t="s">
        <v>629</v>
      </c>
      <c r="C38" s="149" t="s">
        <v>26</v>
      </c>
      <c r="D38" s="150">
        <v>1</v>
      </c>
      <c r="E38" s="331"/>
      <c r="F38" s="183"/>
      <c r="G38" s="289"/>
      <c r="H38" s="72"/>
      <c r="I38" s="289"/>
      <c r="J38" s="72"/>
      <c r="K38" s="289"/>
      <c r="L38" s="72"/>
      <c r="M38" s="289"/>
      <c r="N38" s="72"/>
      <c r="O38" s="72"/>
    </row>
    <row r="39" spans="1:17" ht="25.5" x14ac:dyDescent="0.2">
      <c r="A39" s="152" t="s">
        <v>209</v>
      </c>
      <c r="B39" s="148" t="s">
        <v>630</v>
      </c>
      <c r="C39" s="149" t="s">
        <v>147</v>
      </c>
      <c r="D39" s="150">
        <v>1</v>
      </c>
      <c r="E39" s="331"/>
      <c r="F39" s="183"/>
      <c r="G39" s="289"/>
      <c r="H39" s="72"/>
      <c r="I39" s="289"/>
      <c r="J39" s="72"/>
      <c r="K39" s="289"/>
      <c r="L39" s="72"/>
      <c r="M39" s="289"/>
      <c r="N39" s="72"/>
      <c r="O39" s="72"/>
    </row>
    <row r="40" spans="1:17" x14ac:dyDescent="0.2">
      <c r="A40" s="152" t="s">
        <v>210</v>
      </c>
      <c r="B40" s="151" t="s">
        <v>632</v>
      </c>
      <c r="C40" s="149" t="s">
        <v>108</v>
      </c>
      <c r="D40" s="150">
        <v>2</v>
      </c>
      <c r="E40" s="331"/>
      <c r="F40" s="183"/>
      <c r="G40" s="289"/>
      <c r="H40" s="72"/>
      <c r="I40" s="289"/>
      <c r="J40" s="72"/>
      <c r="K40" s="289"/>
      <c r="L40" s="72"/>
      <c r="M40" s="289"/>
      <c r="N40" s="72"/>
      <c r="O40" s="72"/>
    </row>
    <row r="41" spans="1:17" x14ac:dyDescent="0.2">
      <c r="A41" s="152" t="s">
        <v>211</v>
      </c>
      <c r="B41" s="148" t="s">
        <v>631</v>
      </c>
      <c r="C41" s="149" t="s">
        <v>147</v>
      </c>
      <c r="D41" s="150">
        <v>2</v>
      </c>
      <c r="E41" s="331"/>
      <c r="F41" s="183"/>
      <c r="G41" s="289"/>
      <c r="H41" s="72"/>
      <c r="I41" s="289"/>
      <c r="J41" s="72"/>
      <c r="K41" s="289"/>
      <c r="L41" s="72"/>
      <c r="M41" s="289"/>
      <c r="N41" s="72"/>
      <c r="O41" s="72"/>
    </row>
    <row r="42" spans="1:17" x14ac:dyDescent="0.2">
      <c r="A42" s="152" t="s">
        <v>212</v>
      </c>
      <c r="B42" s="151" t="s">
        <v>633</v>
      </c>
      <c r="C42" s="149" t="s">
        <v>147</v>
      </c>
      <c r="D42" s="150">
        <v>1</v>
      </c>
      <c r="E42" s="331"/>
      <c r="F42" s="183"/>
      <c r="G42" s="289"/>
      <c r="H42" s="72"/>
      <c r="I42" s="289"/>
      <c r="J42" s="72"/>
      <c r="K42" s="289"/>
      <c r="L42" s="72"/>
      <c r="M42" s="289"/>
      <c r="N42" s="72"/>
      <c r="O42" s="72"/>
    </row>
    <row r="43" spans="1:17" ht="63.75" x14ac:dyDescent="0.2">
      <c r="A43" s="152" t="s">
        <v>213</v>
      </c>
      <c r="B43" s="148" t="s">
        <v>634</v>
      </c>
      <c r="C43" s="149" t="s">
        <v>147</v>
      </c>
      <c r="D43" s="150">
        <v>6</v>
      </c>
      <c r="E43" s="331"/>
      <c r="F43" s="183"/>
      <c r="G43" s="289"/>
      <c r="H43" s="72"/>
      <c r="I43" s="289"/>
      <c r="J43" s="72"/>
      <c r="K43" s="289"/>
      <c r="L43" s="72"/>
      <c r="M43" s="289"/>
      <c r="N43" s="72"/>
      <c r="O43" s="72"/>
    </row>
    <row r="44" spans="1:17" ht="25.5" x14ac:dyDescent="0.2">
      <c r="A44" s="152" t="s">
        <v>214</v>
      </c>
      <c r="B44" s="148" t="s">
        <v>635</v>
      </c>
      <c r="C44" s="149" t="s">
        <v>147</v>
      </c>
      <c r="D44" s="150">
        <v>18</v>
      </c>
      <c r="E44" s="331"/>
      <c r="F44" s="183"/>
      <c r="G44" s="289"/>
      <c r="H44" s="72"/>
      <c r="I44" s="289"/>
      <c r="J44" s="72"/>
      <c r="K44" s="289"/>
      <c r="L44" s="72"/>
      <c r="M44" s="289"/>
      <c r="N44" s="72"/>
      <c r="O44" s="72"/>
    </row>
    <row r="45" spans="1:17" x14ac:dyDescent="0.2">
      <c r="A45" s="152" t="s">
        <v>215</v>
      </c>
      <c r="B45" s="148" t="s">
        <v>636</v>
      </c>
      <c r="C45" s="149" t="s">
        <v>108</v>
      </c>
      <c r="D45" s="150">
        <v>25</v>
      </c>
      <c r="E45" s="331"/>
      <c r="F45" s="183"/>
      <c r="G45" s="289"/>
      <c r="H45" s="72"/>
      <c r="I45" s="289"/>
      <c r="J45" s="72"/>
      <c r="K45" s="289"/>
      <c r="L45" s="72"/>
      <c r="M45" s="289"/>
      <c r="N45" s="72"/>
      <c r="O45" s="72"/>
    </row>
    <row r="46" spans="1:17" ht="25.5" x14ac:dyDescent="0.2">
      <c r="A46" s="152" t="s">
        <v>216</v>
      </c>
      <c r="B46" s="154" t="s">
        <v>637</v>
      </c>
      <c r="C46" s="149" t="s">
        <v>147</v>
      </c>
      <c r="D46" s="150">
        <v>2</v>
      </c>
      <c r="E46" s="331"/>
      <c r="F46" s="183"/>
      <c r="G46" s="289"/>
      <c r="H46" s="72"/>
      <c r="I46" s="289"/>
      <c r="J46" s="72"/>
      <c r="K46" s="289"/>
      <c r="L46" s="72"/>
      <c r="M46" s="289"/>
      <c r="N46" s="72"/>
      <c r="O46" s="72"/>
    </row>
    <row r="47" spans="1:17" s="313" customFormat="1" x14ac:dyDescent="0.2">
      <c r="A47" s="152" t="s">
        <v>217</v>
      </c>
      <c r="B47" s="328" t="s">
        <v>638</v>
      </c>
      <c r="C47" s="330" t="s">
        <v>108</v>
      </c>
      <c r="D47" s="332">
        <v>4</v>
      </c>
      <c r="E47" s="331"/>
      <c r="F47" s="183"/>
      <c r="G47" s="289"/>
      <c r="H47" s="72"/>
      <c r="I47" s="289"/>
      <c r="J47" s="72"/>
      <c r="K47" s="289"/>
      <c r="L47" s="72"/>
      <c r="M47" s="289"/>
      <c r="N47" s="72"/>
      <c r="O47" s="72"/>
    </row>
    <row r="48" spans="1:17" s="116" customFormat="1" x14ac:dyDescent="0.2">
      <c r="A48" s="152" t="s">
        <v>218</v>
      </c>
      <c r="B48" s="159" t="s">
        <v>639</v>
      </c>
      <c r="C48" s="160" t="s">
        <v>108</v>
      </c>
      <c r="D48" s="153">
        <v>1</v>
      </c>
      <c r="E48" s="331"/>
      <c r="F48" s="183"/>
      <c r="G48" s="289"/>
      <c r="H48" s="72"/>
      <c r="I48" s="289"/>
      <c r="J48" s="72"/>
      <c r="K48" s="289"/>
      <c r="L48" s="72"/>
      <c r="M48" s="289"/>
      <c r="N48" s="72"/>
      <c r="O48" s="72"/>
    </row>
    <row r="49" spans="1:15" s="116" customFormat="1" x14ac:dyDescent="0.2">
      <c r="A49" s="152" t="s">
        <v>241</v>
      </c>
      <c r="B49" s="159" t="s">
        <v>640</v>
      </c>
      <c r="C49" s="160" t="s">
        <v>26</v>
      </c>
      <c r="D49" s="153">
        <v>1</v>
      </c>
      <c r="E49" s="331"/>
      <c r="F49" s="183"/>
      <c r="G49" s="289"/>
      <c r="H49" s="72"/>
      <c r="I49" s="289"/>
      <c r="J49" s="72"/>
      <c r="K49" s="289"/>
      <c r="L49" s="72"/>
      <c r="M49" s="289"/>
      <c r="N49" s="72"/>
      <c r="O49" s="72"/>
    </row>
    <row r="50" spans="1:15" s="71" customFormat="1" x14ac:dyDescent="0.2">
      <c r="A50" s="64"/>
      <c r="B50" s="65"/>
      <c r="C50" s="66"/>
      <c r="D50" s="67"/>
      <c r="E50" s="68"/>
      <c r="F50" s="69"/>
      <c r="G50" s="70"/>
      <c r="H50" s="69"/>
      <c r="I50" s="70"/>
      <c r="J50" s="69"/>
      <c r="K50" s="70"/>
      <c r="L50" s="69"/>
      <c r="M50" s="70"/>
      <c r="N50" s="69"/>
      <c r="O50" s="69"/>
    </row>
    <row r="51" spans="1:15" s="42" customFormat="1" x14ac:dyDescent="0.2">
      <c r="A51" s="43"/>
      <c r="B51" s="23" t="s">
        <v>0</v>
      </c>
      <c r="C51" s="44"/>
      <c r="D51" s="43"/>
      <c r="E51" s="45"/>
      <c r="F51" s="46"/>
      <c r="G51" s="48"/>
      <c r="H51" s="47"/>
      <c r="I51" s="48"/>
      <c r="J51" s="47"/>
      <c r="K51" s="48"/>
      <c r="L51" s="47"/>
      <c r="M51" s="48"/>
      <c r="N51" s="47"/>
      <c r="O51" s="73"/>
    </row>
    <row r="52" spans="1:15" x14ac:dyDescent="0.2">
      <c r="J52" s="15" t="s">
        <v>723</v>
      </c>
      <c r="K52" s="14"/>
      <c r="L52" s="14"/>
      <c r="M52" s="14"/>
      <c r="N52" s="14"/>
      <c r="O52" s="49"/>
    </row>
    <row r="53" spans="1:15" x14ac:dyDescent="0.2">
      <c r="J53" s="15" t="s">
        <v>19</v>
      </c>
      <c r="K53" s="50"/>
      <c r="L53" s="50"/>
      <c r="M53" s="50"/>
      <c r="N53" s="50"/>
      <c r="O53" s="51"/>
    </row>
    <row r="54" spans="1:15" x14ac:dyDescent="0.2">
      <c r="J54" s="15"/>
      <c r="K54" s="74"/>
      <c r="L54" s="74"/>
      <c r="M54" s="74"/>
      <c r="N54" s="74"/>
      <c r="O54" s="75"/>
    </row>
    <row r="55" spans="1:15" x14ac:dyDescent="0.2">
      <c r="B55" s="52" t="s">
        <v>24</v>
      </c>
      <c r="E55" s="53"/>
    </row>
    <row r="56" spans="1:15" x14ac:dyDescent="0.2">
      <c r="E56" s="53" t="s">
        <v>724</v>
      </c>
    </row>
    <row r="57" spans="1:15" x14ac:dyDescent="0.2">
      <c r="B57" s="52" t="s">
        <v>25</v>
      </c>
      <c r="E57" s="53"/>
    </row>
    <row r="58" spans="1:15" x14ac:dyDescent="0.2">
      <c r="E58"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1-32&amp;"Arial,Bold"&amp;U0,4kV KABEĻLĪNIJAS KSS KASTAŅU IELĀ.</oddHeader>
    <oddFooter>&amp;C&amp;8&amp;P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58"/>
  <sheetViews>
    <sheetView topLeftCell="A43" workbookViewId="0">
      <selection activeCell="H56" sqref="H56"/>
    </sheetView>
  </sheetViews>
  <sheetFormatPr defaultColWidth="9.140625" defaultRowHeight="12.75" x14ac:dyDescent="0.2"/>
  <cols>
    <col min="1" max="1" width="7" style="3" customWidth="1"/>
    <col min="2" max="2" width="34.42578125" style="1" customWidth="1"/>
    <col min="3" max="3" width="4.7109375" style="2" customWidth="1"/>
    <col min="4" max="4" width="8.140625" style="3" customWidth="1"/>
    <col min="5" max="5" width="7.85546875" style="3" customWidth="1"/>
    <col min="6" max="6" width="6.5703125" style="4" customWidth="1"/>
    <col min="7" max="7" width="6.42578125" style="5" customWidth="1"/>
    <col min="8" max="8" width="8.28515625" style="5" customWidth="1"/>
    <col min="9" max="9" width="6.28515625" style="5" customWidth="1"/>
    <col min="10" max="10" width="7.28515625" style="5" customWidth="1"/>
    <col min="11" max="12" width="8.42578125" style="5" customWidth="1"/>
    <col min="13" max="13" width="9.42578125" style="5" customWidth="1"/>
    <col min="14" max="14" width="8.42578125" style="5" customWidth="1"/>
    <col min="15" max="15" width="9.42578125" style="6" customWidth="1"/>
    <col min="16" max="16384" width="9.140625" style="6"/>
  </cols>
  <sheetData>
    <row r="1" spans="1:17" ht="14.25" x14ac:dyDescent="0.2">
      <c r="A1" s="55" t="s">
        <v>1</v>
      </c>
      <c r="B1" s="56"/>
      <c r="C1" s="90" t="s">
        <v>653</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641</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16" customFormat="1" x14ac:dyDescent="0.2">
      <c r="A10" s="314">
        <v>1</v>
      </c>
      <c r="B10" s="321" t="s">
        <v>606</v>
      </c>
      <c r="C10" s="315"/>
      <c r="D10" s="314"/>
      <c r="E10" s="316"/>
      <c r="F10" s="317"/>
      <c r="G10" s="318"/>
      <c r="H10" s="319"/>
      <c r="I10" s="318"/>
      <c r="J10" s="319"/>
      <c r="K10" s="318"/>
      <c r="L10" s="319"/>
      <c r="M10" s="318"/>
      <c r="N10" s="319"/>
      <c r="O10" s="320"/>
    </row>
    <row r="11" spans="1:17" s="89" customFormat="1" ht="25.5" x14ac:dyDescent="0.2">
      <c r="A11" s="152" t="s">
        <v>167</v>
      </c>
      <c r="B11" s="155" t="s">
        <v>599</v>
      </c>
      <c r="C11" s="207" t="s">
        <v>108</v>
      </c>
      <c r="D11" s="216">
        <v>19</v>
      </c>
      <c r="E11" s="331"/>
      <c r="F11" s="183"/>
      <c r="G11" s="289"/>
      <c r="H11" s="72"/>
      <c r="I11" s="289"/>
      <c r="J11" s="72"/>
      <c r="K11" s="289"/>
      <c r="L11" s="72"/>
      <c r="M11" s="289"/>
      <c r="N11" s="72"/>
      <c r="O11" s="72"/>
      <c r="Q11" s="307"/>
    </row>
    <row r="12" spans="1:17" s="89" customFormat="1" ht="38.25" x14ac:dyDescent="0.2">
      <c r="A12" s="152" t="s">
        <v>168</v>
      </c>
      <c r="B12" s="155" t="s">
        <v>600</v>
      </c>
      <c r="C12" s="207" t="s">
        <v>108</v>
      </c>
      <c r="D12" s="216">
        <v>1</v>
      </c>
      <c r="E12" s="331"/>
      <c r="F12" s="183"/>
      <c r="G12" s="289"/>
      <c r="H12" s="72"/>
      <c r="I12" s="289"/>
      <c r="J12" s="72"/>
      <c r="K12" s="289"/>
      <c r="L12" s="72"/>
      <c r="M12" s="289"/>
      <c r="N12" s="72"/>
      <c r="O12" s="72"/>
      <c r="Q12" s="307"/>
    </row>
    <row r="13" spans="1:17" s="89" customFormat="1" ht="25.5" x14ac:dyDescent="0.2">
      <c r="A13" s="152" t="s">
        <v>169</v>
      </c>
      <c r="B13" s="155" t="s">
        <v>601</v>
      </c>
      <c r="C13" s="207" t="s">
        <v>108</v>
      </c>
      <c r="D13" s="216">
        <v>4</v>
      </c>
      <c r="E13" s="331"/>
      <c r="F13" s="183"/>
      <c r="G13" s="289"/>
      <c r="H13" s="72"/>
      <c r="I13" s="289"/>
      <c r="J13" s="72"/>
      <c r="K13" s="289"/>
      <c r="L13" s="72"/>
      <c r="M13" s="289"/>
      <c r="N13" s="72"/>
      <c r="O13" s="72"/>
      <c r="Q13" s="307"/>
    </row>
    <row r="14" spans="1:17" s="89" customFormat="1" ht="25.5" x14ac:dyDescent="0.2">
      <c r="A14" s="152" t="s">
        <v>170</v>
      </c>
      <c r="B14" s="155" t="s">
        <v>602</v>
      </c>
      <c r="C14" s="207" t="s">
        <v>108</v>
      </c>
      <c r="D14" s="216">
        <v>1</v>
      </c>
      <c r="E14" s="331"/>
      <c r="F14" s="183"/>
      <c r="G14" s="289"/>
      <c r="H14" s="72"/>
      <c r="I14" s="289"/>
      <c r="J14" s="72"/>
      <c r="K14" s="289"/>
      <c r="L14" s="72"/>
      <c r="M14" s="289"/>
      <c r="N14" s="72"/>
      <c r="O14" s="72"/>
      <c r="Q14" s="307"/>
    </row>
    <row r="15" spans="1:17" s="89" customFormat="1" ht="25.5" x14ac:dyDescent="0.2">
      <c r="A15" s="152" t="s">
        <v>171</v>
      </c>
      <c r="B15" s="155" t="s">
        <v>603</v>
      </c>
      <c r="C15" s="207" t="s">
        <v>147</v>
      </c>
      <c r="D15" s="216">
        <v>2</v>
      </c>
      <c r="E15" s="331"/>
      <c r="F15" s="183"/>
      <c r="G15" s="289"/>
      <c r="H15" s="72"/>
      <c r="I15" s="289"/>
      <c r="J15" s="72"/>
      <c r="K15" s="289"/>
      <c r="L15" s="72"/>
      <c r="M15" s="289"/>
      <c r="N15" s="72"/>
      <c r="O15" s="72"/>
      <c r="Q15" s="307"/>
    </row>
    <row r="16" spans="1:17" s="89" customFormat="1" x14ac:dyDescent="0.2">
      <c r="A16" s="152" t="s">
        <v>172</v>
      </c>
      <c r="B16" s="155" t="s">
        <v>604</v>
      </c>
      <c r="C16" s="207" t="s">
        <v>147</v>
      </c>
      <c r="D16" s="216">
        <v>1</v>
      </c>
      <c r="E16" s="331"/>
      <c r="F16" s="183"/>
      <c r="G16" s="289"/>
      <c r="H16" s="72"/>
      <c r="I16" s="289"/>
      <c r="J16" s="72"/>
      <c r="K16" s="289"/>
      <c r="L16" s="72"/>
      <c r="M16" s="289"/>
      <c r="N16" s="72"/>
      <c r="O16" s="72"/>
      <c r="Q16" s="307"/>
    </row>
    <row r="17" spans="1:17" s="89" customFormat="1" ht="25.5" x14ac:dyDescent="0.2">
      <c r="A17" s="152" t="s">
        <v>173</v>
      </c>
      <c r="B17" s="148" t="s">
        <v>605</v>
      </c>
      <c r="C17" s="149" t="s">
        <v>147</v>
      </c>
      <c r="D17" s="150">
        <v>1</v>
      </c>
      <c r="E17" s="331"/>
      <c r="F17" s="183"/>
      <c r="G17" s="289"/>
      <c r="H17" s="72"/>
      <c r="I17" s="289"/>
      <c r="J17" s="72"/>
      <c r="K17" s="289"/>
      <c r="L17" s="72"/>
      <c r="M17" s="289"/>
      <c r="N17" s="72"/>
      <c r="O17" s="72"/>
    </row>
    <row r="18" spans="1:17" s="89" customFormat="1" x14ac:dyDescent="0.2">
      <c r="A18" s="152" t="s">
        <v>174</v>
      </c>
      <c r="B18" s="148" t="s">
        <v>607</v>
      </c>
      <c r="C18" s="149" t="s">
        <v>108</v>
      </c>
      <c r="D18" s="150">
        <v>19</v>
      </c>
      <c r="E18" s="331"/>
      <c r="F18" s="183"/>
      <c r="G18" s="289"/>
      <c r="H18" s="72"/>
      <c r="I18" s="289"/>
      <c r="J18" s="72"/>
      <c r="K18" s="289"/>
      <c r="L18" s="72"/>
      <c r="M18" s="289"/>
      <c r="N18" s="72"/>
      <c r="O18" s="72"/>
    </row>
    <row r="19" spans="1:17" s="89" customFormat="1" ht="25.5" x14ac:dyDescent="0.2">
      <c r="A19" s="152" t="s">
        <v>175</v>
      </c>
      <c r="B19" s="148" t="s">
        <v>608</v>
      </c>
      <c r="C19" s="149" t="s">
        <v>147</v>
      </c>
      <c r="D19" s="150">
        <v>6</v>
      </c>
      <c r="E19" s="331"/>
      <c r="F19" s="183"/>
      <c r="G19" s="289"/>
      <c r="H19" s="72"/>
      <c r="I19" s="289"/>
      <c r="J19" s="72"/>
      <c r="K19" s="289"/>
      <c r="L19" s="72"/>
      <c r="M19" s="289"/>
      <c r="N19" s="72"/>
      <c r="O19" s="72"/>
    </row>
    <row r="20" spans="1:17" s="89" customFormat="1" x14ac:dyDescent="0.2">
      <c r="A20" s="152" t="s">
        <v>176</v>
      </c>
      <c r="B20" s="151" t="s">
        <v>609</v>
      </c>
      <c r="C20" s="149" t="s">
        <v>108</v>
      </c>
      <c r="D20" s="150">
        <v>20</v>
      </c>
      <c r="E20" s="331"/>
      <c r="F20" s="183"/>
      <c r="G20" s="289"/>
      <c r="H20" s="72"/>
      <c r="I20" s="289"/>
      <c r="J20" s="72"/>
      <c r="K20" s="289"/>
      <c r="L20" s="72"/>
      <c r="M20" s="289"/>
      <c r="N20" s="72"/>
      <c r="O20" s="72"/>
    </row>
    <row r="21" spans="1:17" s="89" customFormat="1" x14ac:dyDescent="0.2">
      <c r="A21" s="152" t="s">
        <v>177</v>
      </c>
      <c r="B21" s="148" t="s">
        <v>610</v>
      </c>
      <c r="C21" s="149" t="s">
        <v>611</v>
      </c>
      <c r="D21" s="150">
        <v>1</v>
      </c>
      <c r="E21" s="331"/>
      <c r="F21" s="183"/>
      <c r="G21" s="289"/>
      <c r="H21" s="72"/>
      <c r="I21" s="289"/>
      <c r="J21" s="72"/>
      <c r="K21" s="289"/>
      <c r="L21" s="72"/>
      <c r="M21" s="289"/>
      <c r="N21" s="72"/>
      <c r="O21" s="72"/>
    </row>
    <row r="22" spans="1:17" s="308" customFormat="1" x14ac:dyDescent="0.2">
      <c r="A22" s="322">
        <v>2</v>
      </c>
      <c r="B22" s="323" t="s">
        <v>612</v>
      </c>
      <c r="C22" s="281"/>
      <c r="D22" s="282"/>
      <c r="E22" s="324"/>
      <c r="F22" s="325"/>
      <c r="G22" s="326"/>
      <c r="H22" s="325"/>
      <c r="I22" s="326"/>
      <c r="J22" s="327"/>
      <c r="K22" s="326"/>
      <c r="L22" s="327"/>
      <c r="M22" s="327"/>
      <c r="N22" s="327"/>
      <c r="O22" s="327"/>
    </row>
    <row r="23" spans="1:17" s="89" customFormat="1" x14ac:dyDescent="0.2">
      <c r="A23" s="152" t="s">
        <v>193</v>
      </c>
      <c r="B23" s="148" t="s">
        <v>613</v>
      </c>
      <c r="C23" s="149" t="s">
        <v>108</v>
      </c>
      <c r="D23" s="150">
        <v>6</v>
      </c>
      <c r="E23" s="331"/>
      <c r="F23" s="183"/>
      <c r="G23" s="289"/>
      <c r="H23" s="72"/>
      <c r="I23" s="289"/>
      <c r="J23" s="72"/>
      <c r="K23" s="289"/>
      <c r="L23" s="72"/>
      <c r="M23" s="289"/>
      <c r="N23" s="72"/>
      <c r="O23" s="72"/>
    </row>
    <row r="24" spans="1:17" s="89" customFormat="1" ht="25.5" x14ac:dyDescent="0.2">
      <c r="A24" s="152" t="s">
        <v>194</v>
      </c>
      <c r="B24" s="151" t="s">
        <v>614</v>
      </c>
      <c r="C24" s="149" t="s">
        <v>147</v>
      </c>
      <c r="D24" s="150">
        <v>2</v>
      </c>
      <c r="E24" s="331"/>
      <c r="F24" s="183"/>
      <c r="G24" s="289"/>
      <c r="H24" s="72"/>
      <c r="I24" s="289"/>
      <c r="J24" s="72"/>
      <c r="K24" s="289"/>
      <c r="L24" s="72"/>
      <c r="M24" s="289"/>
      <c r="N24" s="72"/>
      <c r="O24" s="72"/>
    </row>
    <row r="25" spans="1:17" ht="25.5" x14ac:dyDescent="0.2">
      <c r="A25" s="152" t="s">
        <v>195</v>
      </c>
      <c r="B25" s="148" t="s">
        <v>615</v>
      </c>
      <c r="C25" s="149" t="s">
        <v>26</v>
      </c>
      <c r="D25" s="153">
        <v>2</v>
      </c>
      <c r="E25" s="331"/>
      <c r="F25" s="183"/>
      <c r="G25" s="289"/>
      <c r="H25" s="72"/>
      <c r="I25" s="289"/>
      <c r="J25" s="72"/>
      <c r="K25" s="289"/>
      <c r="L25" s="72"/>
      <c r="M25" s="289"/>
      <c r="N25" s="72"/>
      <c r="O25" s="72"/>
    </row>
    <row r="26" spans="1:17" ht="25.5" x14ac:dyDescent="0.2">
      <c r="A26" s="152" t="s">
        <v>196</v>
      </c>
      <c r="B26" s="148" t="s">
        <v>616</v>
      </c>
      <c r="C26" s="149" t="s">
        <v>26</v>
      </c>
      <c r="D26" s="150">
        <v>1</v>
      </c>
      <c r="E26" s="331"/>
      <c r="F26" s="183"/>
      <c r="G26" s="289"/>
      <c r="H26" s="72"/>
      <c r="I26" s="289"/>
      <c r="J26" s="72"/>
      <c r="K26" s="289"/>
      <c r="L26" s="72"/>
      <c r="M26" s="289"/>
      <c r="N26" s="72"/>
      <c r="O26" s="72"/>
    </row>
    <row r="27" spans="1:17" x14ac:dyDescent="0.2">
      <c r="A27" s="152" t="s">
        <v>197</v>
      </c>
      <c r="B27" s="148" t="s">
        <v>617</v>
      </c>
      <c r="C27" s="149" t="s">
        <v>26</v>
      </c>
      <c r="D27" s="150">
        <v>1</v>
      </c>
      <c r="E27" s="331"/>
      <c r="F27" s="183"/>
      <c r="G27" s="289"/>
      <c r="H27" s="72"/>
      <c r="I27" s="289"/>
      <c r="J27" s="72"/>
      <c r="K27" s="289"/>
      <c r="L27" s="72"/>
      <c r="M27" s="289"/>
      <c r="N27" s="72"/>
      <c r="O27" s="72"/>
    </row>
    <row r="28" spans="1:17" x14ac:dyDescent="0.2">
      <c r="A28" s="152" t="s">
        <v>198</v>
      </c>
      <c r="B28" s="154" t="s">
        <v>618</v>
      </c>
      <c r="C28" s="149" t="s">
        <v>147</v>
      </c>
      <c r="D28" s="150">
        <v>1</v>
      </c>
      <c r="E28" s="331"/>
      <c r="F28" s="183"/>
      <c r="G28" s="289"/>
      <c r="H28" s="72"/>
      <c r="I28" s="289"/>
      <c r="J28" s="72"/>
      <c r="K28" s="289"/>
      <c r="L28" s="72"/>
      <c r="M28" s="289"/>
      <c r="N28" s="72"/>
      <c r="O28" s="72"/>
    </row>
    <row r="29" spans="1:17" x14ac:dyDescent="0.2">
      <c r="A29" s="152" t="s">
        <v>199</v>
      </c>
      <c r="B29" s="154" t="s">
        <v>619</v>
      </c>
      <c r="C29" s="149" t="s">
        <v>620</v>
      </c>
      <c r="D29" s="150">
        <v>40</v>
      </c>
      <c r="E29" s="331"/>
      <c r="F29" s="183"/>
      <c r="G29" s="289"/>
      <c r="H29" s="72"/>
      <c r="I29" s="289"/>
      <c r="J29" s="72"/>
      <c r="K29" s="289"/>
      <c r="L29" s="72"/>
      <c r="M29" s="289"/>
      <c r="N29" s="72"/>
      <c r="O29" s="72"/>
    </row>
    <row r="30" spans="1:17" s="313" customFormat="1" ht="25.5" x14ac:dyDescent="0.2">
      <c r="A30" s="152" t="s">
        <v>200</v>
      </c>
      <c r="B30" s="148" t="s">
        <v>621</v>
      </c>
      <c r="C30" s="152" t="s">
        <v>147</v>
      </c>
      <c r="D30" s="150">
        <v>1</v>
      </c>
      <c r="E30" s="331"/>
      <c r="F30" s="183"/>
      <c r="G30" s="289"/>
      <c r="H30" s="72"/>
      <c r="I30" s="289"/>
      <c r="J30" s="72"/>
      <c r="K30" s="289"/>
      <c r="L30" s="72"/>
      <c r="M30" s="289"/>
      <c r="N30" s="72"/>
      <c r="O30" s="72"/>
    </row>
    <row r="31" spans="1:17" s="89" customFormat="1" ht="25.5" x14ac:dyDescent="0.2">
      <c r="A31" s="152" t="s">
        <v>201</v>
      </c>
      <c r="B31" s="155" t="s">
        <v>622</v>
      </c>
      <c r="C31" s="207" t="s">
        <v>147</v>
      </c>
      <c r="D31" s="216">
        <v>1</v>
      </c>
      <c r="E31" s="331"/>
      <c r="F31" s="183"/>
      <c r="G31" s="289"/>
      <c r="H31" s="72"/>
      <c r="I31" s="289"/>
      <c r="J31" s="72"/>
      <c r="K31" s="289"/>
      <c r="L31" s="72"/>
      <c r="M31" s="289"/>
      <c r="N31" s="72"/>
      <c r="O31" s="72"/>
      <c r="Q31" s="307"/>
    </row>
    <row r="32" spans="1:17" s="89" customFormat="1" ht="38.25" x14ac:dyDescent="0.2">
      <c r="A32" s="152" t="s">
        <v>202</v>
      </c>
      <c r="B32" s="155" t="s">
        <v>623</v>
      </c>
      <c r="C32" s="207" t="s">
        <v>147</v>
      </c>
      <c r="D32" s="216">
        <v>1</v>
      </c>
      <c r="E32" s="331"/>
      <c r="F32" s="183"/>
      <c r="G32" s="289"/>
      <c r="H32" s="72"/>
      <c r="I32" s="289"/>
      <c r="J32" s="72"/>
      <c r="K32" s="289"/>
      <c r="L32" s="72"/>
      <c r="M32" s="289"/>
      <c r="N32" s="72"/>
      <c r="O32" s="72"/>
      <c r="Q32" s="307"/>
    </row>
    <row r="33" spans="1:17" s="89" customFormat="1" x14ac:dyDescent="0.2">
      <c r="A33" s="152" t="s">
        <v>203</v>
      </c>
      <c r="B33" s="155" t="s">
        <v>624</v>
      </c>
      <c r="C33" s="207" t="s">
        <v>108</v>
      </c>
      <c r="D33" s="216">
        <v>3</v>
      </c>
      <c r="E33" s="331"/>
      <c r="F33" s="183"/>
      <c r="G33" s="289"/>
      <c r="H33" s="72"/>
      <c r="I33" s="289"/>
      <c r="J33" s="72"/>
      <c r="K33" s="289"/>
      <c r="L33" s="72"/>
      <c r="M33" s="289"/>
      <c r="N33" s="72"/>
      <c r="O33" s="72"/>
      <c r="Q33" s="307"/>
    </row>
    <row r="34" spans="1:17" s="89" customFormat="1" x14ac:dyDescent="0.2">
      <c r="A34" s="152" t="s">
        <v>204</v>
      </c>
      <c r="B34" s="155" t="s">
        <v>625</v>
      </c>
      <c r="C34" s="207" t="s">
        <v>147</v>
      </c>
      <c r="D34" s="216">
        <v>1</v>
      </c>
      <c r="E34" s="331"/>
      <c r="F34" s="183"/>
      <c r="G34" s="289"/>
      <c r="H34" s="72"/>
      <c r="I34" s="289"/>
      <c r="J34" s="72"/>
      <c r="K34" s="289"/>
      <c r="L34" s="72"/>
      <c r="M34" s="289"/>
      <c r="N34" s="72"/>
      <c r="O34" s="72"/>
      <c r="Q34" s="307"/>
    </row>
    <row r="35" spans="1:17" x14ac:dyDescent="0.2">
      <c r="A35" s="152" t="s">
        <v>205</v>
      </c>
      <c r="B35" s="148" t="s">
        <v>626</v>
      </c>
      <c r="C35" s="149" t="s">
        <v>147</v>
      </c>
      <c r="D35" s="150">
        <v>1</v>
      </c>
      <c r="E35" s="331"/>
      <c r="F35" s="183"/>
      <c r="G35" s="289"/>
      <c r="H35" s="72"/>
      <c r="I35" s="289"/>
      <c r="J35" s="72"/>
      <c r="K35" s="289"/>
      <c r="L35" s="72"/>
      <c r="M35" s="289"/>
      <c r="N35" s="72"/>
      <c r="O35" s="72"/>
    </row>
    <row r="36" spans="1:17" x14ac:dyDescent="0.2">
      <c r="A36" s="152" t="s">
        <v>206</v>
      </c>
      <c r="B36" s="148" t="s">
        <v>627</v>
      </c>
      <c r="C36" s="149" t="s">
        <v>147</v>
      </c>
      <c r="D36" s="150">
        <v>1</v>
      </c>
      <c r="E36" s="331"/>
      <c r="F36" s="183"/>
      <c r="G36" s="289"/>
      <c r="H36" s="72"/>
      <c r="I36" s="289"/>
      <c r="J36" s="72"/>
      <c r="K36" s="289"/>
      <c r="L36" s="72"/>
      <c r="M36" s="289"/>
      <c r="N36" s="72"/>
      <c r="O36" s="72"/>
    </row>
    <row r="37" spans="1:17" x14ac:dyDescent="0.2">
      <c r="A37" s="152" t="s">
        <v>207</v>
      </c>
      <c r="B37" s="148" t="s">
        <v>628</v>
      </c>
      <c r="C37" s="149" t="s">
        <v>108</v>
      </c>
      <c r="D37" s="150">
        <v>1</v>
      </c>
      <c r="E37" s="331"/>
      <c r="F37" s="183"/>
      <c r="G37" s="289"/>
      <c r="H37" s="72"/>
      <c r="I37" s="289"/>
      <c r="J37" s="72"/>
      <c r="K37" s="289"/>
      <c r="L37" s="72"/>
      <c r="M37" s="289"/>
      <c r="N37" s="72"/>
      <c r="O37" s="72"/>
    </row>
    <row r="38" spans="1:17" x14ac:dyDescent="0.2">
      <c r="A38" s="152" t="s">
        <v>208</v>
      </c>
      <c r="B38" s="151" t="s">
        <v>629</v>
      </c>
      <c r="C38" s="149" t="s">
        <v>26</v>
      </c>
      <c r="D38" s="150">
        <v>1</v>
      </c>
      <c r="E38" s="331"/>
      <c r="F38" s="183"/>
      <c r="G38" s="289"/>
      <c r="H38" s="72"/>
      <c r="I38" s="289"/>
      <c r="J38" s="72"/>
      <c r="K38" s="289"/>
      <c r="L38" s="72"/>
      <c r="M38" s="289"/>
      <c r="N38" s="72"/>
      <c r="O38" s="72"/>
    </row>
    <row r="39" spans="1:17" ht="25.5" x14ac:dyDescent="0.2">
      <c r="A39" s="152" t="s">
        <v>209</v>
      </c>
      <c r="B39" s="148" t="s">
        <v>630</v>
      </c>
      <c r="C39" s="149" t="s">
        <v>147</v>
      </c>
      <c r="D39" s="150">
        <v>1</v>
      </c>
      <c r="E39" s="331"/>
      <c r="F39" s="183"/>
      <c r="G39" s="289"/>
      <c r="H39" s="72"/>
      <c r="I39" s="289"/>
      <c r="J39" s="72"/>
      <c r="K39" s="289"/>
      <c r="L39" s="72"/>
      <c r="M39" s="289"/>
      <c r="N39" s="72"/>
      <c r="O39" s="72"/>
    </row>
    <row r="40" spans="1:17" x14ac:dyDescent="0.2">
      <c r="A40" s="152" t="s">
        <v>210</v>
      </c>
      <c r="B40" s="151" t="s">
        <v>632</v>
      </c>
      <c r="C40" s="149" t="s">
        <v>108</v>
      </c>
      <c r="D40" s="150">
        <v>2</v>
      </c>
      <c r="E40" s="331"/>
      <c r="F40" s="183"/>
      <c r="G40" s="289"/>
      <c r="H40" s="72"/>
      <c r="I40" s="289"/>
      <c r="J40" s="72"/>
      <c r="K40" s="289"/>
      <c r="L40" s="72"/>
      <c r="M40" s="289"/>
      <c r="N40" s="72"/>
      <c r="O40" s="72"/>
    </row>
    <row r="41" spans="1:17" x14ac:dyDescent="0.2">
      <c r="A41" s="152" t="s">
        <v>211</v>
      </c>
      <c r="B41" s="148" t="s">
        <v>631</v>
      </c>
      <c r="C41" s="149" t="s">
        <v>147</v>
      </c>
      <c r="D41" s="150">
        <v>2</v>
      </c>
      <c r="E41" s="331"/>
      <c r="F41" s="183"/>
      <c r="G41" s="289"/>
      <c r="H41" s="72"/>
      <c r="I41" s="289"/>
      <c r="J41" s="72"/>
      <c r="K41" s="289"/>
      <c r="L41" s="72"/>
      <c r="M41" s="289"/>
      <c r="N41" s="72"/>
      <c r="O41" s="72"/>
    </row>
    <row r="42" spans="1:17" x14ac:dyDescent="0.2">
      <c r="A42" s="152" t="s">
        <v>212</v>
      </c>
      <c r="B42" s="151" t="s">
        <v>633</v>
      </c>
      <c r="C42" s="149" t="s">
        <v>147</v>
      </c>
      <c r="D42" s="150">
        <v>1</v>
      </c>
      <c r="E42" s="331"/>
      <c r="F42" s="183"/>
      <c r="G42" s="289"/>
      <c r="H42" s="72"/>
      <c r="I42" s="289"/>
      <c r="J42" s="72"/>
      <c r="K42" s="289"/>
      <c r="L42" s="72"/>
      <c r="M42" s="289"/>
      <c r="N42" s="72"/>
      <c r="O42" s="72"/>
    </row>
    <row r="43" spans="1:17" ht="63.75" x14ac:dyDescent="0.2">
      <c r="A43" s="152" t="s">
        <v>213</v>
      </c>
      <c r="B43" s="148" t="s">
        <v>634</v>
      </c>
      <c r="C43" s="149" t="s">
        <v>147</v>
      </c>
      <c r="D43" s="150">
        <v>6</v>
      </c>
      <c r="E43" s="331"/>
      <c r="F43" s="183"/>
      <c r="G43" s="289"/>
      <c r="H43" s="72"/>
      <c r="I43" s="289"/>
      <c r="J43" s="72"/>
      <c r="K43" s="289"/>
      <c r="L43" s="72"/>
      <c r="M43" s="289"/>
      <c r="N43" s="72"/>
      <c r="O43" s="72"/>
    </row>
    <row r="44" spans="1:17" ht="25.5" x14ac:dyDescent="0.2">
      <c r="A44" s="152" t="s">
        <v>214</v>
      </c>
      <c r="B44" s="148" t="s">
        <v>635</v>
      </c>
      <c r="C44" s="149" t="s">
        <v>147</v>
      </c>
      <c r="D44" s="150">
        <v>18</v>
      </c>
      <c r="E44" s="331"/>
      <c r="F44" s="183"/>
      <c r="G44" s="289"/>
      <c r="H44" s="72"/>
      <c r="I44" s="289"/>
      <c r="J44" s="72"/>
      <c r="K44" s="289"/>
      <c r="L44" s="72"/>
      <c r="M44" s="289"/>
      <c r="N44" s="72"/>
      <c r="O44" s="72"/>
    </row>
    <row r="45" spans="1:17" x14ac:dyDescent="0.2">
      <c r="A45" s="152" t="s">
        <v>215</v>
      </c>
      <c r="B45" s="148" t="s">
        <v>636</v>
      </c>
      <c r="C45" s="149" t="s">
        <v>108</v>
      </c>
      <c r="D45" s="150">
        <v>20</v>
      </c>
      <c r="E45" s="331"/>
      <c r="F45" s="183"/>
      <c r="G45" s="289"/>
      <c r="H45" s="72"/>
      <c r="I45" s="289"/>
      <c r="J45" s="72"/>
      <c r="K45" s="289"/>
      <c r="L45" s="72"/>
      <c r="M45" s="289"/>
      <c r="N45" s="72"/>
      <c r="O45" s="72"/>
    </row>
    <row r="46" spans="1:17" ht="25.5" x14ac:dyDescent="0.2">
      <c r="A46" s="152" t="s">
        <v>216</v>
      </c>
      <c r="B46" s="154" t="s">
        <v>637</v>
      </c>
      <c r="C46" s="149" t="s">
        <v>147</v>
      </c>
      <c r="D46" s="150">
        <v>2</v>
      </c>
      <c r="E46" s="331"/>
      <c r="F46" s="183"/>
      <c r="G46" s="289"/>
      <c r="H46" s="72"/>
      <c r="I46" s="289"/>
      <c r="J46" s="72"/>
      <c r="K46" s="289"/>
      <c r="L46" s="72"/>
      <c r="M46" s="289"/>
      <c r="N46" s="72"/>
      <c r="O46" s="72"/>
    </row>
    <row r="47" spans="1:17" s="313" customFormat="1" x14ac:dyDescent="0.2">
      <c r="A47" s="152" t="s">
        <v>217</v>
      </c>
      <c r="B47" s="328" t="s">
        <v>638</v>
      </c>
      <c r="C47" s="330" t="s">
        <v>108</v>
      </c>
      <c r="D47" s="333">
        <v>4</v>
      </c>
      <c r="E47" s="331"/>
      <c r="F47" s="183"/>
      <c r="G47" s="289"/>
      <c r="H47" s="72"/>
      <c r="I47" s="289"/>
      <c r="J47" s="72"/>
      <c r="K47" s="289"/>
      <c r="L47" s="72"/>
      <c r="M47" s="289"/>
      <c r="N47" s="72"/>
      <c r="O47" s="72"/>
    </row>
    <row r="48" spans="1:17" s="116" customFormat="1" x14ac:dyDescent="0.2">
      <c r="A48" s="152" t="s">
        <v>218</v>
      </c>
      <c r="B48" s="159" t="s">
        <v>639</v>
      </c>
      <c r="C48" s="160" t="s">
        <v>108</v>
      </c>
      <c r="D48" s="153">
        <v>1</v>
      </c>
      <c r="E48" s="331"/>
      <c r="F48" s="183"/>
      <c r="G48" s="289"/>
      <c r="H48" s="72"/>
      <c r="I48" s="289"/>
      <c r="J48" s="72"/>
      <c r="K48" s="289"/>
      <c r="L48" s="72"/>
      <c r="M48" s="289"/>
      <c r="N48" s="72"/>
      <c r="O48" s="72"/>
    </row>
    <row r="49" spans="1:15" s="116" customFormat="1" x14ac:dyDescent="0.2">
      <c r="A49" s="152" t="s">
        <v>241</v>
      </c>
      <c r="B49" s="159" t="s">
        <v>640</v>
      </c>
      <c r="C49" s="160" t="s">
        <v>26</v>
      </c>
      <c r="D49" s="153">
        <v>1</v>
      </c>
      <c r="E49" s="331"/>
      <c r="F49" s="183"/>
      <c r="G49" s="289"/>
      <c r="H49" s="72"/>
      <c r="I49" s="289"/>
      <c r="J49" s="72"/>
      <c r="K49" s="289"/>
      <c r="L49" s="72"/>
      <c r="M49" s="289"/>
      <c r="N49" s="72"/>
      <c r="O49" s="72"/>
    </row>
    <row r="50" spans="1:15" s="71" customFormat="1" x14ac:dyDescent="0.2">
      <c r="A50" s="64"/>
      <c r="B50" s="65"/>
      <c r="C50" s="66"/>
      <c r="D50" s="67"/>
      <c r="E50" s="68"/>
      <c r="F50" s="69"/>
      <c r="G50" s="70"/>
      <c r="H50" s="69"/>
      <c r="I50" s="70"/>
      <c r="J50" s="69"/>
      <c r="K50" s="70"/>
      <c r="L50" s="69"/>
      <c r="M50" s="70"/>
      <c r="N50" s="69"/>
      <c r="O50" s="69"/>
    </row>
    <row r="51" spans="1:15" s="42" customFormat="1" x14ac:dyDescent="0.2">
      <c r="A51" s="43"/>
      <c r="B51" s="23" t="s">
        <v>0</v>
      </c>
      <c r="C51" s="44"/>
      <c r="D51" s="43"/>
      <c r="E51" s="45"/>
      <c r="F51" s="46"/>
      <c r="G51" s="48"/>
      <c r="H51" s="47"/>
      <c r="I51" s="48"/>
      <c r="J51" s="47"/>
      <c r="K51" s="48"/>
      <c r="L51" s="47"/>
      <c r="M51" s="48"/>
      <c r="N51" s="47"/>
      <c r="O51" s="73"/>
    </row>
    <row r="52" spans="1:15" x14ac:dyDescent="0.2">
      <c r="J52" s="15" t="s">
        <v>727</v>
      </c>
      <c r="K52" s="14"/>
      <c r="L52" s="14"/>
      <c r="M52" s="14"/>
      <c r="N52" s="14"/>
      <c r="O52" s="49"/>
    </row>
    <row r="53" spans="1:15" x14ac:dyDescent="0.2">
      <c r="J53" s="15" t="s">
        <v>19</v>
      </c>
      <c r="K53" s="50"/>
      <c r="L53" s="50"/>
      <c r="M53" s="50"/>
      <c r="N53" s="50"/>
      <c r="O53" s="51"/>
    </row>
    <row r="54" spans="1:15" x14ac:dyDescent="0.2">
      <c r="J54" s="15"/>
      <c r="K54" s="74"/>
      <c r="L54" s="74"/>
      <c r="M54" s="74"/>
      <c r="N54" s="74"/>
      <c r="O54" s="75"/>
    </row>
    <row r="55" spans="1:15" x14ac:dyDescent="0.2">
      <c r="B55" s="52" t="s">
        <v>24</v>
      </c>
      <c r="E55" s="53"/>
    </row>
    <row r="56" spans="1:15" x14ac:dyDescent="0.2">
      <c r="E56" s="53" t="s">
        <v>724</v>
      </c>
    </row>
    <row r="57" spans="1:15" x14ac:dyDescent="0.2">
      <c r="B57" s="52" t="s">
        <v>25</v>
      </c>
      <c r="E57" s="53"/>
    </row>
    <row r="58" spans="1:15" x14ac:dyDescent="0.2">
      <c r="E5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1-33&amp;"Arial,Bold"&amp;U0,4kV KABEĻLĪNIJAS LAKSTĪGALU IELĀ.</oddHeader>
    <oddFooter>&amp;C&amp;8&amp;P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58"/>
  <sheetViews>
    <sheetView topLeftCell="A43" workbookViewId="0">
      <selection activeCell="E58" sqref="E58"/>
    </sheetView>
  </sheetViews>
  <sheetFormatPr defaultColWidth="9.140625" defaultRowHeight="12.75" x14ac:dyDescent="0.2"/>
  <cols>
    <col min="1" max="1" width="7" style="3" customWidth="1"/>
    <col min="2" max="2" width="34.42578125" style="1" customWidth="1"/>
    <col min="3" max="3" width="4.7109375" style="2" customWidth="1"/>
    <col min="4" max="4" width="8.140625" style="3" customWidth="1"/>
    <col min="5" max="5" width="7.85546875" style="3" customWidth="1"/>
    <col min="6" max="6" width="6.5703125" style="4" customWidth="1"/>
    <col min="7" max="7" width="6.42578125" style="5" customWidth="1"/>
    <col min="8" max="8" width="8.28515625" style="5" customWidth="1"/>
    <col min="9" max="9" width="6.28515625" style="5" customWidth="1"/>
    <col min="10" max="10" width="7.28515625" style="5" customWidth="1"/>
    <col min="11" max="12" width="8.42578125" style="5" customWidth="1"/>
    <col min="13" max="13" width="9.42578125" style="5" customWidth="1"/>
    <col min="14" max="14" width="8.42578125" style="5" customWidth="1"/>
    <col min="15" max="15" width="9.42578125" style="6" customWidth="1"/>
    <col min="16" max="16384" width="9.140625" style="6"/>
  </cols>
  <sheetData>
    <row r="1" spans="1:17" ht="14.25" x14ac:dyDescent="0.2">
      <c r="A1" s="55" t="s">
        <v>1</v>
      </c>
      <c r="B1" s="56"/>
      <c r="C1" s="90" t="s">
        <v>653</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641</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16" customFormat="1" x14ac:dyDescent="0.2">
      <c r="A10" s="314">
        <v>1</v>
      </c>
      <c r="B10" s="321" t="s">
        <v>606</v>
      </c>
      <c r="C10" s="315"/>
      <c r="D10" s="314"/>
      <c r="E10" s="316"/>
      <c r="F10" s="317"/>
      <c r="G10" s="318"/>
      <c r="H10" s="319"/>
      <c r="I10" s="318"/>
      <c r="J10" s="319"/>
      <c r="K10" s="318"/>
      <c r="L10" s="319"/>
      <c r="M10" s="318"/>
      <c r="N10" s="319"/>
      <c r="O10" s="320"/>
    </row>
    <row r="11" spans="1:17" s="89" customFormat="1" ht="25.5" x14ac:dyDescent="0.2">
      <c r="A11" s="152" t="s">
        <v>167</v>
      </c>
      <c r="B11" s="155" t="s">
        <v>599</v>
      </c>
      <c r="C11" s="207" t="s">
        <v>108</v>
      </c>
      <c r="D11" s="216">
        <v>26</v>
      </c>
      <c r="E11" s="331"/>
      <c r="F11" s="183"/>
      <c r="G11" s="289"/>
      <c r="H11" s="72"/>
      <c r="I11" s="289"/>
      <c r="J11" s="72"/>
      <c r="K11" s="289"/>
      <c r="L11" s="72"/>
      <c r="M11" s="289"/>
      <c r="N11" s="72"/>
      <c r="O11" s="72"/>
      <c r="Q11" s="307"/>
    </row>
    <row r="12" spans="1:17" s="89" customFormat="1" ht="38.25" x14ac:dyDescent="0.2">
      <c r="A12" s="152" t="s">
        <v>168</v>
      </c>
      <c r="B12" s="155" t="s">
        <v>600</v>
      </c>
      <c r="C12" s="207" t="s">
        <v>108</v>
      </c>
      <c r="D12" s="216">
        <v>1</v>
      </c>
      <c r="E12" s="331"/>
      <c r="F12" s="183"/>
      <c r="G12" s="289"/>
      <c r="H12" s="72"/>
      <c r="I12" s="289"/>
      <c r="J12" s="72"/>
      <c r="K12" s="289"/>
      <c r="L12" s="72"/>
      <c r="M12" s="289"/>
      <c r="N12" s="72"/>
      <c r="O12" s="72"/>
      <c r="Q12" s="307"/>
    </row>
    <row r="13" spans="1:17" s="89" customFormat="1" ht="25.5" x14ac:dyDescent="0.2">
      <c r="A13" s="152" t="s">
        <v>169</v>
      </c>
      <c r="B13" s="155" t="s">
        <v>601</v>
      </c>
      <c r="C13" s="207" t="s">
        <v>108</v>
      </c>
      <c r="D13" s="216">
        <v>4</v>
      </c>
      <c r="E13" s="331"/>
      <c r="F13" s="183"/>
      <c r="G13" s="289"/>
      <c r="H13" s="72"/>
      <c r="I13" s="289"/>
      <c r="J13" s="72"/>
      <c r="K13" s="289"/>
      <c r="L13" s="72"/>
      <c r="M13" s="289"/>
      <c r="N13" s="72"/>
      <c r="O13" s="72"/>
      <c r="Q13" s="307"/>
    </row>
    <row r="14" spans="1:17" s="89" customFormat="1" ht="25.5" x14ac:dyDescent="0.2">
      <c r="A14" s="152" t="s">
        <v>170</v>
      </c>
      <c r="B14" s="155" t="s">
        <v>602</v>
      </c>
      <c r="C14" s="207" t="s">
        <v>108</v>
      </c>
      <c r="D14" s="216">
        <v>1</v>
      </c>
      <c r="E14" s="331"/>
      <c r="F14" s="183"/>
      <c r="G14" s="289"/>
      <c r="H14" s="72"/>
      <c r="I14" s="289"/>
      <c r="J14" s="72"/>
      <c r="K14" s="289"/>
      <c r="L14" s="72"/>
      <c r="M14" s="289"/>
      <c r="N14" s="72"/>
      <c r="O14" s="72"/>
      <c r="Q14" s="307"/>
    </row>
    <row r="15" spans="1:17" s="89" customFormat="1" ht="25.5" x14ac:dyDescent="0.2">
      <c r="A15" s="152" t="s">
        <v>171</v>
      </c>
      <c r="B15" s="155" t="s">
        <v>603</v>
      </c>
      <c r="C15" s="207" t="s">
        <v>147</v>
      </c>
      <c r="D15" s="216">
        <v>2</v>
      </c>
      <c r="E15" s="331"/>
      <c r="F15" s="183"/>
      <c r="G15" s="289"/>
      <c r="H15" s="72"/>
      <c r="I15" s="289"/>
      <c r="J15" s="72"/>
      <c r="K15" s="289"/>
      <c r="L15" s="72"/>
      <c r="M15" s="289"/>
      <c r="N15" s="72"/>
      <c r="O15" s="72"/>
      <c r="Q15" s="307"/>
    </row>
    <row r="16" spans="1:17" s="89" customFormat="1" x14ac:dyDescent="0.2">
      <c r="A16" s="152" t="s">
        <v>172</v>
      </c>
      <c r="B16" s="155" t="s">
        <v>604</v>
      </c>
      <c r="C16" s="207" t="s">
        <v>147</v>
      </c>
      <c r="D16" s="216">
        <v>1</v>
      </c>
      <c r="E16" s="331"/>
      <c r="F16" s="183"/>
      <c r="G16" s="289"/>
      <c r="H16" s="72"/>
      <c r="I16" s="289"/>
      <c r="J16" s="72"/>
      <c r="K16" s="289"/>
      <c r="L16" s="72"/>
      <c r="M16" s="289"/>
      <c r="N16" s="72"/>
      <c r="O16" s="72"/>
      <c r="Q16" s="307"/>
    </row>
    <row r="17" spans="1:17" s="89" customFormat="1" ht="25.5" x14ac:dyDescent="0.2">
      <c r="A17" s="152" t="s">
        <v>173</v>
      </c>
      <c r="B17" s="148" t="s">
        <v>605</v>
      </c>
      <c r="C17" s="149" t="s">
        <v>147</v>
      </c>
      <c r="D17" s="150">
        <v>1</v>
      </c>
      <c r="E17" s="331"/>
      <c r="F17" s="183"/>
      <c r="G17" s="289"/>
      <c r="H17" s="72"/>
      <c r="I17" s="289"/>
      <c r="J17" s="72"/>
      <c r="K17" s="289"/>
      <c r="L17" s="72"/>
      <c r="M17" s="289"/>
      <c r="N17" s="72"/>
      <c r="O17" s="72"/>
    </row>
    <row r="18" spans="1:17" s="89" customFormat="1" x14ac:dyDescent="0.2">
      <c r="A18" s="152" t="s">
        <v>174</v>
      </c>
      <c r="B18" s="148" t="s">
        <v>607</v>
      </c>
      <c r="C18" s="149" t="s">
        <v>108</v>
      </c>
      <c r="D18" s="150">
        <v>26</v>
      </c>
      <c r="E18" s="331"/>
      <c r="F18" s="183"/>
      <c r="G18" s="289"/>
      <c r="H18" s="72"/>
      <c r="I18" s="289"/>
      <c r="J18" s="72"/>
      <c r="K18" s="289"/>
      <c r="L18" s="72"/>
      <c r="M18" s="289"/>
      <c r="N18" s="72"/>
      <c r="O18" s="72"/>
    </row>
    <row r="19" spans="1:17" s="89" customFormat="1" ht="25.5" x14ac:dyDescent="0.2">
      <c r="A19" s="152" t="s">
        <v>175</v>
      </c>
      <c r="B19" s="148" t="s">
        <v>608</v>
      </c>
      <c r="C19" s="149" t="s">
        <v>147</v>
      </c>
      <c r="D19" s="150">
        <v>6</v>
      </c>
      <c r="E19" s="331"/>
      <c r="F19" s="183"/>
      <c r="G19" s="289"/>
      <c r="H19" s="72"/>
      <c r="I19" s="289"/>
      <c r="J19" s="72"/>
      <c r="K19" s="289"/>
      <c r="L19" s="72"/>
      <c r="M19" s="289"/>
      <c r="N19" s="72"/>
      <c r="O19" s="72"/>
    </row>
    <row r="20" spans="1:17" s="89" customFormat="1" x14ac:dyDescent="0.2">
      <c r="A20" s="152" t="s">
        <v>176</v>
      </c>
      <c r="B20" s="151" t="s">
        <v>609</v>
      </c>
      <c r="C20" s="149" t="s">
        <v>108</v>
      </c>
      <c r="D20" s="150">
        <v>27</v>
      </c>
      <c r="E20" s="331"/>
      <c r="F20" s="183"/>
      <c r="G20" s="289"/>
      <c r="H20" s="72"/>
      <c r="I20" s="289"/>
      <c r="J20" s="72"/>
      <c r="K20" s="289"/>
      <c r="L20" s="72"/>
      <c r="M20" s="289"/>
      <c r="N20" s="72"/>
      <c r="O20" s="72"/>
    </row>
    <row r="21" spans="1:17" s="89" customFormat="1" x14ac:dyDescent="0.2">
      <c r="A21" s="152" t="s">
        <v>177</v>
      </c>
      <c r="B21" s="148" t="s">
        <v>610</v>
      </c>
      <c r="C21" s="149" t="s">
        <v>611</v>
      </c>
      <c r="D21" s="150">
        <v>1</v>
      </c>
      <c r="E21" s="331"/>
      <c r="F21" s="183"/>
      <c r="G21" s="289"/>
      <c r="H21" s="72"/>
      <c r="I21" s="289"/>
      <c r="J21" s="72"/>
      <c r="K21" s="289"/>
      <c r="L21" s="72"/>
      <c r="M21" s="289"/>
      <c r="N21" s="72"/>
      <c r="O21" s="72"/>
    </row>
    <row r="22" spans="1:17" s="308" customFormat="1" x14ac:dyDescent="0.2">
      <c r="A22" s="322">
        <v>2</v>
      </c>
      <c r="B22" s="323" t="s">
        <v>612</v>
      </c>
      <c r="C22" s="281"/>
      <c r="D22" s="282"/>
      <c r="E22" s="324"/>
      <c r="F22" s="325"/>
      <c r="G22" s="326"/>
      <c r="H22" s="325"/>
      <c r="I22" s="326"/>
      <c r="J22" s="327"/>
      <c r="K22" s="326"/>
      <c r="L22" s="327"/>
      <c r="M22" s="327"/>
      <c r="N22" s="327"/>
      <c r="O22" s="327"/>
    </row>
    <row r="23" spans="1:17" s="89" customFormat="1" x14ac:dyDescent="0.2">
      <c r="A23" s="152" t="s">
        <v>193</v>
      </c>
      <c r="B23" s="148" t="s">
        <v>613</v>
      </c>
      <c r="C23" s="149" t="s">
        <v>108</v>
      </c>
      <c r="D23" s="150">
        <v>6</v>
      </c>
      <c r="E23" s="331"/>
      <c r="F23" s="183"/>
      <c r="G23" s="289"/>
      <c r="H23" s="72"/>
      <c r="I23" s="289"/>
      <c r="J23" s="72"/>
      <c r="K23" s="289"/>
      <c r="L23" s="72"/>
      <c r="M23" s="289"/>
      <c r="N23" s="72"/>
      <c r="O23" s="72"/>
    </row>
    <row r="24" spans="1:17" s="89" customFormat="1" ht="25.5" x14ac:dyDescent="0.2">
      <c r="A24" s="152" t="s">
        <v>194</v>
      </c>
      <c r="B24" s="151" t="s">
        <v>614</v>
      </c>
      <c r="C24" s="149" t="s">
        <v>147</v>
      </c>
      <c r="D24" s="150">
        <v>2</v>
      </c>
      <c r="E24" s="331"/>
      <c r="F24" s="183"/>
      <c r="G24" s="289"/>
      <c r="H24" s="72"/>
      <c r="I24" s="289"/>
      <c r="J24" s="72"/>
      <c r="K24" s="289"/>
      <c r="L24" s="72"/>
      <c r="M24" s="289"/>
      <c r="N24" s="72"/>
      <c r="O24" s="72"/>
    </row>
    <row r="25" spans="1:17" ht="25.5" x14ac:dyDescent="0.2">
      <c r="A25" s="152" t="s">
        <v>195</v>
      </c>
      <c r="B25" s="148" t="s">
        <v>615</v>
      </c>
      <c r="C25" s="149" t="s">
        <v>26</v>
      </c>
      <c r="D25" s="153">
        <v>2</v>
      </c>
      <c r="E25" s="331"/>
      <c r="F25" s="183"/>
      <c r="G25" s="289"/>
      <c r="H25" s="72"/>
      <c r="I25" s="289"/>
      <c r="J25" s="72"/>
      <c r="K25" s="289"/>
      <c r="L25" s="72"/>
      <c r="M25" s="289"/>
      <c r="N25" s="72"/>
      <c r="O25" s="72"/>
    </row>
    <row r="26" spans="1:17" ht="25.5" x14ac:dyDescent="0.2">
      <c r="A26" s="152" t="s">
        <v>196</v>
      </c>
      <c r="B26" s="148" t="s">
        <v>616</v>
      </c>
      <c r="C26" s="149" t="s">
        <v>26</v>
      </c>
      <c r="D26" s="150">
        <v>1</v>
      </c>
      <c r="E26" s="331"/>
      <c r="F26" s="183"/>
      <c r="G26" s="289"/>
      <c r="H26" s="72"/>
      <c r="I26" s="289"/>
      <c r="J26" s="72"/>
      <c r="K26" s="289"/>
      <c r="L26" s="72"/>
      <c r="M26" s="289"/>
      <c r="N26" s="72"/>
      <c r="O26" s="72"/>
    </row>
    <row r="27" spans="1:17" x14ac:dyDescent="0.2">
      <c r="A27" s="152" t="s">
        <v>197</v>
      </c>
      <c r="B27" s="148" t="s">
        <v>617</v>
      </c>
      <c r="C27" s="149" t="s">
        <v>26</v>
      </c>
      <c r="D27" s="150">
        <v>1</v>
      </c>
      <c r="E27" s="331"/>
      <c r="F27" s="183"/>
      <c r="G27" s="289"/>
      <c r="H27" s="72"/>
      <c r="I27" s="289"/>
      <c r="J27" s="72"/>
      <c r="K27" s="289"/>
      <c r="L27" s="72"/>
      <c r="M27" s="289"/>
      <c r="N27" s="72"/>
      <c r="O27" s="72"/>
    </row>
    <row r="28" spans="1:17" x14ac:dyDescent="0.2">
      <c r="A28" s="152" t="s">
        <v>198</v>
      </c>
      <c r="B28" s="154" t="s">
        <v>618</v>
      </c>
      <c r="C28" s="149" t="s">
        <v>147</v>
      </c>
      <c r="D28" s="150">
        <v>1</v>
      </c>
      <c r="E28" s="331"/>
      <c r="F28" s="183"/>
      <c r="G28" s="289"/>
      <c r="H28" s="72"/>
      <c r="I28" s="289"/>
      <c r="J28" s="72"/>
      <c r="K28" s="289"/>
      <c r="L28" s="72"/>
      <c r="M28" s="289"/>
      <c r="N28" s="72"/>
      <c r="O28" s="72"/>
    </row>
    <row r="29" spans="1:17" x14ac:dyDescent="0.2">
      <c r="A29" s="152" t="s">
        <v>199</v>
      </c>
      <c r="B29" s="154" t="s">
        <v>619</v>
      </c>
      <c r="C29" s="149" t="s">
        <v>620</v>
      </c>
      <c r="D29" s="150">
        <v>40</v>
      </c>
      <c r="E29" s="331"/>
      <c r="F29" s="183"/>
      <c r="G29" s="289"/>
      <c r="H29" s="72"/>
      <c r="I29" s="289"/>
      <c r="J29" s="72"/>
      <c r="K29" s="289"/>
      <c r="L29" s="72"/>
      <c r="M29" s="289"/>
      <c r="N29" s="72"/>
      <c r="O29" s="72"/>
    </row>
    <row r="30" spans="1:17" s="313" customFormat="1" ht="25.5" x14ac:dyDescent="0.2">
      <c r="A30" s="152" t="s">
        <v>200</v>
      </c>
      <c r="B30" s="148" t="s">
        <v>621</v>
      </c>
      <c r="C30" s="152" t="s">
        <v>147</v>
      </c>
      <c r="D30" s="150">
        <v>1</v>
      </c>
      <c r="E30" s="331"/>
      <c r="F30" s="183"/>
      <c r="G30" s="289"/>
      <c r="H30" s="72"/>
      <c r="I30" s="289"/>
      <c r="J30" s="72"/>
      <c r="K30" s="289"/>
      <c r="L30" s="72"/>
      <c r="M30" s="289"/>
      <c r="N30" s="72"/>
      <c r="O30" s="72"/>
    </row>
    <row r="31" spans="1:17" s="89" customFormat="1" ht="25.5" x14ac:dyDescent="0.2">
      <c r="A31" s="152" t="s">
        <v>201</v>
      </c>
      <c r="B31" s="155" t="s">
        <v>622</v>
      </c>
      <c r="C31" s="207" t="s">
        <v>147</v>
      </c>
      <c r="D31" s="216">
        <v>1</v>
      </c>
      <c r="E31" s="331"/>
      <c r="F31" s="183"/>
      <c r="G31" s="289"/>
      <c r="H31" s="72"/>
      <c r="I31" s="289"/>
      <c r="J31" s="72"/>
      <c r="K31" s="289"/>
      <c r="L31" s="72"/>
      <c r="M31" s="289"/>
      <c r="N31" s="72"/>
      <c r="O31" s="72"/>
      <c r="Q31" s="307"/>
    </row>
    <row r="32" spans="1:17" s="89" customFormat="1" ht="38.25" x14ac:dyDescent="0.2">
      <c r="A32" s="152" t="s">
        <v>202</v>
      </c>
      <c r="B32" s="155" t="s">
        <v>623</v>
      </c>
      <c r="C32" s="207" t="s">
        <v>147</v>
      </c>
      <c r="D32" s="216">
        <v>1</v>
      </c>
      <c r="E32" s="331"/>
      <c r="F32" s="183"/>
      <c r="G32" s="289"/>
      <c r="H32" s="72"/>
      <c r="I32" s="289"/>
      <c r="J32" s="72"/>
      <c r="K32" s="289"/>
      <c r="L32" s="72"/>
      <c r="M32" s="289"/>
      <c r="N32" s="72"/>
      <c r="O32" s="72"/>
      <c r="Q32" s="307"/>
    </row>
    <row r="33" spans="1:17" s="89" customFormat="1" x14ac:dyDescent="0.2">
      <c r="A33" s="152" t="s">
        <v>203</v>
      </c>
      <c r="B33" s="155" t="s">
        <v>624</v>
      </c>
      <c r="C33" s="207" t="s">
        <v>108</v>
      </c>
      <c r="D33" s="216">
        <v>3</v>
      </c>
      <c r="E33" s="331"/>
      <c r="F33" s="183"/>
      <c r="G33" s="289"/>
      <c r="H33" s="72"/>
      <c r="I33" s="289"/>
      <c r="J33" s="72"/>
      <c r="K33" s="289"/>
      <c r="L33" s="72"/>
      <c r="M33" s="289"/>
      <c r="N33" s="72"/>
      <c r="O33" s="72"/>
      <c r="Q33" s="307"/>
    </row>
    <row r="34" spans="1:17" s="89" customFormat="1" x14ac:dyDescent="0.2">
      <c r="A34" s="152" t="s">
        <v>204</v>
      </c>
      <c r="B34" s="155" t="s">
        <v>625</v>
      </c>
      <c r="C34" s="207" t="s">
        <v>147</v>
      </c>
      <c r="D34" s="216">
        <v>1</v>
      </c>
      <c r="E34" s="331"/>
      <c r="F34" s="183"/>
      <c r="G34" s="289"/>
      <c r="H34" s="72"/>
      <c r="I34" s="289"/>
      <c r="J34" s="72"/>
      <c r="K34" s="289"/>
      <c r="L34" s="72"/>
      <c r="M34" s="289"/>
      <c r="N34" s="72"/>
      <c r="O34" s="72"/>
      <c r="Q34" s="307"/>
    </row>
    <row r="35" spans="1:17" x14ac:dyDescent="0.2">
      <c r="A35" s="152" t="s">
        <v>205</v>
      </c>
      <c r="B35" s="148" t="s">
        <v>626</v>
      </c>
      <c r="C35" s="149" t="s">
        <v>147</v>
      </c>
      <c r="D35" s="150">
        <v>1</v>
      </c>
      <c r="E35" s="331"/>
      <c r="F35" s="183"/>
      <c r="G35" s="289"/>
      <c r="H35" s="72"/>
      <c r="I35" s="289"/>
      <c r="J35" s="72"/>
      <c r="K35" s="289"/>
      <c r="L35" s="72"/>
      <c r="M35" s="289"/>
      <c r="N35" s="72"/>
      <c r="O35" s="72"/>
    </row>
    <row r="36" spans="1:17" x14ac:dyDescent="0.2">
      <c r="A36" s="152" t="s">
        <v>206</v>
      </c>
      <c r="B36" s="148" t="s">
        <v>627</v>
      </c>
      <c r="C36" s="149" t="s">
        <v>147</v>
      </c>
      <c r="D36" s="150">
        <v>1</v>
      </c>
      <c r="E36" s="331"/>
      <c r="F36" s="183"/>
      <c r="G36" s="289"/>
      <c r="H36" s="72"/>
      <c r="I36" s="289"/>
      <c r="J36" s="72"/>
      <c r="K36" s="289"/>
      <c r="L36" s="72"/>
      <c r="M36" s="289"/>
      <c r="N36" s="72"/>
      <c r="O36" s="72"/>
    </row>
    <row r="37" spans="1:17" x14ac:dyDescent="0.2">
      <c r="A37" s="152" t="s">
        <v>207</v>
      </c>
      <c r="B37" s="148" t="s">
        <v>628</v>
      </c>
      <c r="C37" s="149" t="s">
        <v>108</v>
      </c>
      <c r="D37" s="150">
        <v>1</v>
      </c>
      <c r="E37" s="331"/>
      <c r="F37" s="183"/>
      <c r="G37" s="289"/>
      <c r="H37" s="72"/>
      <c r="I37" s="289"/>
      <c r="J37" s="72"/>
      <c r="K37" s="289"/>
      <c r="L37" s="72"/>
      <c r="M37" s="289"/>
      <c r="N37" s="72"/>
      <c r="O37" s="72"/>
    </row>
    <row r="38" spans="1:17" x14ac:dyDescent="0.2">
      <c r="A38" s="152" t="s">
        <v>208</v>
      </c>
      <c r="B38" s="151" t="s">
        <v>629</v>
      </c>
      <c r="C38" s="149" t="s">
        <v>26</v>
      </c>
      <c r="D38" s="150">
        <v>1</v>
      </c>
      <c r="E38" s="331"/>
      <c r="F38" s="183"/>
      <c r="G38" s="289"/>
      <c r="H38" s="72"/>
      <c r="I38" s="289"/>
      <c r="J38" s="72"/>
      <c r="K38" s="289"/>
      <c r="L38" s="72"/>
      <c r="M38" s="289"/>
      <c r="N38" s="72"/>
      <c r="O38" s="72"/>
    </row>
    <row r="39" spans="1:17" ht="25.5" x14ac:dyDescent="0.2">
      <c r="A39" s="152" t="s">
        <v>209</v>
      </c>
      <c r="B39" s="148" t="s">
        <v>630</v>
      </c>
      <c r="C39" s="149" t="s">
        <v>147</v>
      </c>
      <c r="D39" s="150">
        <v>1</v>
      </c>
      <c r="E39" s="331"/>
      <c r="F39" s="183"/>
      <c r="G39" s="289"/>
      <c r="H39" s="72"/>
      <c r="I39" s="289"/>
      <c r="J39" s="72"/>
      <c r="K39" s="289"/>
      <c r="L39" s="72"/>
      <c r="M39" s="289"/>
      <c r="N39" s="72"/>
      <c r="O39" s="72"/>
    </row>
    <row r="40" spans="1:17" x14ac:dyDescent="0.2">
      <c r="A40" s="152" t="s">
        <v>210</v>
      </c>
      <c r="B40" s="151" t="s">
        <v>632</v>
      </c>
      <c r="C40" s="149" t="s">
        <v>108</v>
      </c>
      <c r="D40" s="150">
        <v>2</v>
      </c>
      <c r="E40" s="331"/>
      <c r="F40" s="183"/>
      <c r="G40" s="289"/>
      <c r="H40" s="72"/>
      <c r="I40" s="289"/>
      <c r="J40" s="72"/>
      <c r="K40" s="289"/>
      <c r="L40" s="72"/>
      <c r="M40" s="289"/>
      <c r="N40" s="72"/>
      <c r="O40" s="72"/>
    </row>
    <row r="41" spans="1:17" x14ac:dyDescent="0.2">
      <c r="A41" s="152" t="s">
        <v>211</v>
      </c>
      <c r="B41" s="148" t="s">
        <v>631</v>
      </c>
      <c r="C41" s="149" t="s">
        <v>147</v>
      </c>
      <c r="D41" s="150">
        <v>2</v>
      </c>
      <c r="E41" s="331"/>
      <c r="F41" s="183"/>
      <c r="G41" s="289"/>
      <c r="H41" s="72"/>
      <c r="I41" s="289"/>
      <c r="J41" s="72"/>
      <c r="K41" s="289"/>
      <c r="L41" s="72"/>
      <c r="M41" s="289"/>
      <c r="N41" s="72"/>
      <c r="O41" s="72"/>
    </row>
    <row r="42" spans="1:17" x14ac:dyDescent="0.2">
      <c r="A42" s="152" t="s">
        <v>212</v>
      </c>
      <c r="B42" s="151" t="s">
        <v>633</v>
      </c>
      <c r="C42" s="149" t="s">
        <v>147</v>
      </c>
      <c r="D42" s="150">
        <v>1</v>
      </c>
      <c r="E42" s="331"/>
      <c r="F42" s="183"/>
      <c r="G42" s="289"/>
      <c r="H42" s="72"/>
      <c r="I42" s="289"/>
      <c r="J42" s="72"/>
      <c r="K42" s="289"/>
      <c r="L42" s="72"/>
      <c r="M42" s="289"/>
      <c r="N42" s="72"/>
      <c r="O42" s="72"/>
    </row>
    <row r="43" spans="1:17" ht="63.75" x14ac:dyDescent="0.2">
      <c r="A43" s="152" t="s">
        <v>213</v>
      </c>
      <c r="B43" s="148" t="s">
        <v>634</v>
      </c>
      <c r="C43" s="149" t="s">
        <v>147</v>
      </c>
      <c r="D43" s="150">
        <v>6</v>
      </c>
      <c r="E43" s="331"/>
      <c r="F43" s="183"/>
      <c r="G43" s="289"/>
      <c r="H43" s="72"/>
      <c r="I43" s="289"/>
      <c r="J43" s="72"/>
      <c r="K43" s="289"/>
      <c r="L43" s="72"/>
      <c r="M43" s="289"/>
      <c r="N43" s="72"/>
      <c r="O43" s="72"/>
    </row>
    <row r="44" spans="1:17" ht="25.5" x14ac:dyDescent="0.2">
      <c r="A44" s="152" t="s">
        <v>214</v>
      </c>
      <c r="B44" s="148" t="s">
        <v>635</v>
      </c>
      <c r="C44" s="149" t="s">
        <v>147</v>
      </c>
      <c r="D44" s="150">
        <v>18</v>
      </c>
      <c r="E44" s="331"/>
      <c r="F44" s="183"/>
      <c r="G44" s="289"/>
      <c r="H44" s="72"/>
      <c r="I44" s="289"/>
      <c r="J44" s="72"/>
      <c r="K44" s="289"/>
      <c r="L44" s="72"/>
      <c r="M44" s="289"/>
      <c r="N44" s="72"/>
      <c r="O44" s="72"/>
    </row>
    <row r="45" spans="1:17" x14ac:dyDescent="0.2">
      <c r="A45" s="152" t="s">
        <v>215</v>
      </c>
      <c r="B45" s="148" t="s">
        <v>636</v>
      </c>
      <c r="C45" s="149" t="s">
        <v>108</v>
      </c>
      <c r="D45" s="150">
        <v>27</v>
      </c>
      <c r="E45" s="331"/>
      <c r="F45" s="183"/>
      <c r="G45" s="289"/>
      <c r="H45" s="72"/>
      <c r="I45" s="289"/>
      <c r="J45" s="72"/>
      <c r="K45" s="289"/>
      <c r="L45" s="72"/>
      <c r="M45" s="289"/>
      <c r="N45" s="72"/>
      <c r="O45" s="72"/>
    </row>
    <row r="46" spans="1:17" ht="25.5" x14ac:dyDescent="0.2">
      <c r="A46" s="152" t="s">
        <v>216</v>
      </c>
      <c r="B46" s="154" t="s">
        <v>637</v>
      </c>
      <c r="C46" s="149" t="s">
        <v>147</v>
      </c>
      <c r="D46" s="150">
        <v>2</v>
      </c>
      <c r="E46" s="331"/>
      <c r="F46" s="183"/>
      <c r="G46" s="289"/>
      <c r="H46" s="72"/>
      <c r="I46" s="289"/>
      <c r="J46" s="72"/>
      <c r="K46" s="289"/>
      <c r="L46" s="72"/>
      <c r="M46" s="289"/>
      <c r="N46" s="72"/>
      <c r="O46" s="72"/>
    </row>
    <row r="47" spans="1:17" s="313" customFormat="1" x14ac:dyDescent="0.2">
      <c r="A47" s="152" t="s">
        <v>217</v>
      </c>
      <c r="B47" s="328" t="s">
        <v>638</v>
      </c>
      <c r="C47" s="330" t="s">
        <v>108</v>
      </c>
      <c r="D47" s="333">
        <v>4</v>
      </c>
      <c r="E47" s="331"/>
      <c r="F47" s="183"/>
      <c r="G47" s="289"/>
      <c r="H47" s="72"/>
      <c r="I47" s="289"/>
      <c r="J47" s="72"/>
      <c r="K47" s="289"/>
      <c r="L47" s="72"/>
      <c r="M47" s="289"/>
      <c r="N47" s="72"/>
      <c r="O47" s="72"/>
    </row>
    <row r="48" spans="1:17" s="116" customFormat="1" x14ac:dyDescent="0.2">
      <c r="A48" s="152" t="s">
        <v>218</v>
      </c>
      <c r="B48" s="159" t="s">
        <v>639</v>
      </c>
      <c r="C48" s="160" t="s">
        <v>108</v>
      </c>
      <c r="D48" s="153">
        <v>1</v>
      </c>
      <c r="E48" s="331"/>
      <c r="F48" s="183"/>
      <c r="G48" s="289"/>
      <c r="H48" s="72"/>
      <c r="I48" s="289"/>
      <c r="J48" s="72"/>
      <c r="K48" s="289"/>
      <c r="L48" s="72"/>
      <c r="M48" s="289"/>
      <c r="N48" s="72"/>
      <c r="O48" s="72"/>
    </row>
    <row r="49" spans="1:15" s="116" customFormat="1" x14ac:dyDescent="0.2">
      <c r="A49" s="152" t="s">
        <v>241</v>
      </c>
      <c r="B49" s="159" t="s">
        <v>640</v>
      </c>
      <c r="C49" s="160" t="s">
        <v>26</v>
      </c>
      <c r="D49" s="153">
        <v>1</v>
      </c>
      <c r="E49" s="331"/>
      <c r="F49" s="183"/>
      <c r="G49" s="289"/>
      <c r="H49" s="72"/>
      <c r="I49" s="289"/>
      <c r="J49" s="72"/>
      <c r="K49" s="289"/>
      <c r="L49" s="72"/>
      <c r="M49" s="289"/>
      <c r="N49" s="72"/>
      <c r="O49" s="72"/>
    </row>
    <row r="50" spans="1:15" s="71" customFormat="1" x14ac:dyDescent="0.2">
      <c r="A50" s="64"/>
      <c r="B50" s="65"/>
      <c r="C50" s="66"/>
      <c r="D50" s="67"/>
      <c r="E50" s="68"/>
      <c r="F50" s="69"/>
      <c r="G50" s="70"/>
      <c r="H50" s="69"/>
      <c r="I50" s="70"/>
      <c r="J50" s="69"/>
      <c r="K50" s="70"/>
      <c r="L50" s="69"/>
      <c r="M50" s="70"/>
      <c r="N50" s="69"/>
      <c r="O50" s="69"/>
    </row>
    <row r="51" spans="1:15" s="42" customFormat="1" x14ac:dyDescent="0.2">
      <c r="A51" s="43"/>
      <c r="B51" s="23" t="s">
        <v>0</v>
      </c>
      <c r="C51" s="44"/>
      <c r="D51" s="43"/>
      <c r="E51" s="45"/>
      <c r="F51" s="46"/>
      <c r="G51" s="48"/>
      <c r="H51" s="47"/>
      <c r="I51" s="48"/>
      <c r="J51" s="47"/>
      <c r="K51" s="48"/>
      <c r="L51" s="47"/>
      <c r="M51" s="48"/>
      <c r="N51" s="47"/>
      <c r="O51" s="73"/>
    </row>
    <row r="52" spans="1:15" x14ac:dyDescent="0.2">
      <c r="J52" s="15" t="s">
        <v>723</v>
      </c>
      <c r="K52" s="14"/>
      <c r="L52" s="14"/>
      <c r="M52" s="14"/>
      <c r="N52" s="14"/>
      <c r="O52" s="49"/>
    </row>
    <row r="53" spans="1:15" x14ac:dyDescent="0.2">
      <c r="J53" s="15" t="s">
        <v>19</v>
      </c>
      <c r="K53" s="50"/>
      <c r="L53" s="50"/>
      <c r="M53" s="50"/>
      <c r="N53" s="50"/>
      <c r="O53" s="51"/>
    </row>
    <row r="54" spans="1:15" x14ac:dyDescent="0.2">
      <c r="J54" s="15"/>
      <c r="K54" s="74"/>
      <c r="L54" s="74"/>
      <c r="M54" s="74"/>
      <c r="N54" s="74"/>
      <c r="O54" s="75"/>
    </row>
    <row r="55" spans="1:15" x14ac:dyDescent="0.2">
      <c r="B55" s="52" t="s">
        <v>24</v>
      </c>
      <c r="E55" s="53"/>
    </row>
    <row r="56" spans="1:15" x14ac:dyDescent="0.2">
      <c r="E56" s="53" t="s">
        <v>724</v>
      </c>
    </row>
    <row r="57" spans="1:15" x14ac:dyDescent="0.2">
      <c r="B57" s="52" t="s">
        <v>25</v>
      </c>
      <c r="E57" s="53"/>
    </row>
    <row r="58" spans="1:15" x14ac:dyDescent="0.2">
      <c r="E58"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1-34&amp;"Arial,Bold"&amp;U0,4kV KABEĻLĪNIJAS KSS MEŽA IELĀ.</oddHeader>
    <oddFooter>&amp;C&amp;8&amp;P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58"/>
  <sheetViews>
    <sheetView topLeftCell="A46" workbookViewId="0">
      <selection activeCell="E58" sqref="E58"/>
    </sheetView>
  </sheetViews>
  <sheetFormatPr defaultRowHeight="12.75" x14ac:dyDescent="0.2"/>
  <cols>
    <col min="1" max="1" width="5.7109375" customWidth="1"/>
    <col min="2" max="2" width="33" customWidth="1"/>
    <col min="3" max="3" width="5.7109375" customWidth="1"/>
    <col min="4" max="4" width="6.7109375" customWidth="1"/>
    <col min="5" max="5" width="7.140625" customWidth="1"/>
    <col min="6" max="6" width="7.85546875" customWidth="1"/>
    <col min="7" max="7" width="7" customWidth="1"/>
    <col min="8" max="8" width="7.28515625" customWidth="1"/>
    <col min="9" max="9" width="7.7109375" customWidth="1"/>
    <col min="10" max="12" width="7.42578125" customWidth="1"/>
    <col min="13" max="13" width="7.7109375" customWidth="1"/>
    <col min="14" max="14" width="7.140625" customWidth="1"/>
    <col min="15" max="15" width="8.140625" customWidth="1"/>
  </cols>
  <sheetData>
    <row r="1" spans="1:15" ht="14.25" x14ac:dyDescent="0.2">
      <c r="A1" s="55" t="s">
        <v>1</v>
      </c>
      <c r="B1" s="56"/>
      <c r="C1" s="90" t="s">
        <v>653</v>
      </c>
      <c r="D1" s="57"/>
      <c r="E1" s="57"/>
      <c r="F1" s="58"/>
      <c r="G1" s="59"/>
      <c r="H1" s="59"/>
      <c r="I1" s="59"/>
      <c r="J1" s="59"/>
      <c r="K1" s="59"/>
      <c r="L1" s="59"/>
      <c r="M1" s="59"/>
      <c r="N1" s="59"/>
      <c r="O1" s="60"/>
    </row>
    <row r="2" spans="1:15" ht="15" x14ac:dyDescent="0.2">
      <c r="A2" s="55" t="s">
        <v>2</v>
      </c>
      <c r="B2" s="56"/>
      <c r="C2" s="78" t="s">
        <v>48</v>
      </c>
      <c r="D2" s="57"/>
      <c r="E2" s="57"/>
      <c r="F2" s="58"/>
      <c r="G2" s="59"/>
      <c r="H2" s="59"/>
      <c r="I2" s="59"/>
      <c r="J2" s="59"/>
      <c r="K2" s="59"/>
      <c r="L2" s="59"/>
      <c r="M2" s="59"/>
      <c r="N2" s="59"/>
      <c r="O2" s="60"/>
    </row>
    <row r="3" spans="1:15" ht="15" x14ac:dyDescent="0.2">
      <c r="A3" s="55" t="s">
        <v>3</v>
      </c>
      <c r="B3" s="56"/>
      <c r="C3" s="78" t="s">
        <v>49</v>
      </c>
      <c r="D3" s="57"/>
      <c r="E3" s="57"/>
      <c r="F3" s="58"/>
      <c r="G3" s="59"/>
      <c r="H3" s="59"/>
      <c r="I3" s="59"/>
      <c r="J3" s="59"/>
      <c r="K3" s="59"/>
      <c r="L3" s="59"/>
      <c r="M3" s="59"/>
      <c r="N3" s="59"/>
      <c r="O3" s="60"/>
    </row>
    <row r="4" spans="1:15" ht="14.25" x14ac:dyDescent="0.2">
      <c r="A4" s="55" t="s">
        <v>4</v>
      </c>
      <c r="B4" s="56"/>
      <c r="C4" s="79" t="s">
        <v>50</v>
      </c>
      <c r="D4" s="57"/>
      <c r="E4" s="57"/>
      <c r="F4" s="58"/>
      <c r="G4" s="59"/>
      <c r="H4" s="59"/>
      <c r="I4" s="59"/>
      <c r="J4" s="59"/>
      <c r="K4" s="59"/>
      <c r="L4" s="59"/>
      <c r="M4" s="59"/>
      <c r="N4" s="59"/>
      <c r="O4" s="60"/>
    </row>
    <row r="5" spans="1:15" ht="14.25" x14ac:dyDescent="0.2">
      <c r="A5" s="55" t="s">
        <v>641</v>
      </c>
      <c r="B5" s="56"/>
      <c r="C5" s="61"/>
      <c r="D5" s="57"/>
      <c r="E5" s="57"/>
      <c r="F5" s="58"/>
      <c r="G5" s="59"/>
      <c r="H5" s="59"/>
      <c r="I5" s="59"/>
      <c r="J5" s="59"/>
      <c r="K5" s="59"/>
      <c r="L5" s="59"/>
      <c r="M5" s="59"/>
      <c r="N5" s="62" t="s">
        <v>35</v>
      </c>
      <c r="O5" s="63"/>
    </row>
    <row r="6" spans="1:15" ht="14.25" x14ac:dyDescent="0.2">
      <c r="A6" s="10" t="s">
        <v>51</v>
      </c>
      <c r="B6" s="56"/>
      <c r="C6" s="61"/>
      <c r="D6" s="57"/>
      <c r="E6" s="57"/>
      <c r="F6" s="58"/>
      <c r="G6" s="59"/>
      <c r="H6" s="59"/>
      <c r="I6" s="59"/>
      <c r="J6" s="59"/>
      <c r="K6" s="59"/>
      <c r="L6" s="59"/>
      <c r="M6" s="59"/>
      <c r="N6" s="59"/>
      <c r="O6" s="60"/>
    </row>
    <row r="7" spans="1:15" ht="14.25" x14ac:dyDescent="0.2">
      <c r="A7" s="704" t="s">
        <v>5</v>
      </c>
      <c r="B7" s="719" t="s">
        <v>6</v>
      </c>
      <c r="C7" s="717" t="s">
        <v>7</v>
      </c>
      <c r="D7" s="704" t="s">
        <v>8</v>
      </c>
      <c r="E7" s="714" t="s">
        <v>9</v>
      </c>
      <c r="F7" s="714"/>
      <c r="G7" s="714"/>
      <c r="H7" s="714"/>
      <c r="I7" s="714"/>
      <c r="J7" s="716"/>
      <c r="K7" s="715" t="s">
        <v>12</v>
      </c>
      <c r="L7" s="714"/>
      <c r="M7" s="714"/>
      <c r="N7" s="714"/>
      <c r="O7" s="716"/>
    </row>
    <row r="8" spans="1:15" ht="66"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5" x14ac:dyDescent="0.2">
      <c r="A9" s="17"/>
      <c r="B9" s="36"/>
      <c r="C9" s="37"/>
      <c r="D9" s="26"/>
      <c r="E9" s="38"/>
      <c r="F9" s="30"/>
      <c r="G9" s="39"/>
      <c r="H9" s="34"/>
      <c r="I9" s="39"/>
      <c r="J9" s="34"/>
      <c r="K9" s="39"/>
      <c r="L9" s="34"/>
      <c r="M9" s="39"/>
      <c r="N9" s="34"/>
      <c r="O9" s="40"/>
    </row>
    <row r="10" spans="1:15" x14ac:dyDescent="0.2">
      <c r="A10" s="314">
        <v>1</v>
      </c>
      <c r="B10" s="321" t="s">
        <v>606</v>
      </c>
      <c r="C10" s="315"/>
      <c r="D10" s="314"/>
      <c r="E10" s="316"/>
      <c r="F10" s="317"/>
      <c r="G10" s="318"/>
      <c r="H10" s="319"/>
      <c r="I10" s="318"/>
      <c r="J10" s="319"/>
      <c r="K10" s="318"/>
      <c r="L10" s="319"/>
      <c r="M10" s="318"/>
      <c r="N10" s="319"/>
      <c r="O10" s="320"/>
    </row>
    <row r="11" spans="1:15" ht="25.5" x14ac:dyDescent="0.2">
      <c r="A11" s="152" t="s">
        <v>167</v>
      </c>
      <c r="B11" s="155" t="s">
        <v>599</v>
      </c>
      <c r="C11" s="207" t="s">
        <v>108</v>
      </c>
      <c r="D11" s="216">
        <v>25</v>
      </c>
      <c r="E11" s="331"/>
      <c r="F11" s="183"/>
      <c r="G11" s="289"/>
      <c r="H11" s="72"/>
      <c r="I11" s="289"/>
      <c r="J11" s="72"/>
      <c r="K11" s="289"/>
      <c r="L11" s="72"/>
      <c r="M11" s="289"/>
      <c r="N11" s="72"/>
      <c r="O11" s="72"/>
    </row>
    <row r="12" spans="1:15" ht="38.25" x14ac:dyDescent="0.2">
      <c r="A12" s="152" t="s">
        <v>168</v>
      </c>
      <c r="B12" s="155" t="s">
        <v>600</v>
      </c>
      <c r="C12" s="207" t="s">
        <v>108</v>
      </c>
      <c r="D12" s="216">
        <v>1</v>
      </c>
      <c r="E12" s="331"/>
      <c r="F12" s="183"/>
      <c r="G12" s="289"/>
      <c r="H12" s="72"/>
      <c r="I12" s="289"/>
      <c r="J12" s="72"/>
      <c r="K12" s="289"/>
      <c r="L12" s="72"/>
      <c r="M12" s="289"/>
      <c r="N12" s="72"/>
      <c r="O12" s="72"/>
    </row>
    <row r="13" spans="1:15" ht="25.5" x14ac:dyDescent="0.2">
      <c r="A13" s="152" t="s">
        <v>169</v>
      </c>
      <c r="B13" s="155" t="s">
        <v>601</v>
      </c>
      <c r="C13" s="207" t="s">
        <v>108</v>
      </c>
      <c r="D13" s="216">
        <v>4</v>
      </c>
      <c r="E13" s="331"/>
      <c r="F13" s="183"/>
      <c r="G13" s="289"/>
      <c r="H13" s="72"/>
      <c r="I13" s="289"/>
      <c r="J13" s="72"/>
      <c r="K13" s="289"/>
      <c r="L13" s="72"/>
      <c r="M13" s="289"/>
      <c r="N13" s="72"/>
      <c r="O13" s="72"/>
    </row>
    <row r="14" spans="1:15" ht="29.25" customHeight="1" x14ac:dyDescent="0.2">
      <c r="A14" s="152" t="s">
        <v>171</v>
      </c>
      <c r="B14" s="155" t="s">
        <v>602</v>
      </c>
      <c r="C14" s="207" t="s">
        <v>108</v>
      </c>
      <c r="D14" s="216">
        <v>1</v>
      </c>
      <c r="E14" s="331"/>
      <c r="F14" s="183"/>
      <c r="G14" s="289"/>
      <c r="H14" s="72"/>
      <c r="I14" s="289"/>
      <c r="J14" s="72"/>
      <c r="K14" s="289"/>
      <c r="L14" s="72"/>
      <c r="M14" s="289"/>
      <c r="N14" s="72"/>
      <c r="O14" s="72"/>
    </row>
    <row r="15" spans="1:15" ht="31.5" customHeight="1" x14ac:dyDescent="0.2">
      <c r="A15" s="152" t="s">
        <v>171</v>
      </c>
      <c r="B15" s="155" t="s">
        <v>603</v>
      </c>
      <c r="C15" s="207" t="s">
        <v>147</v>
      </c>
      <c r="D15" s="216">
        <v>2</v>
      </c>
      <c r="E15" s="331"/>
      <c r="F15" s="183"/>
      <c r="G15" s="289"/>
      <c r="H15" s="72"/>
      <c r="I15" s="289"/>
      <c r="J15" s="72"/>
      <c r="K15" s="289"/>
      <c r="L15" s="72"/>
      <c r="M15" s="289"/>
      <c r="N15" s="72"/>
      <c r="O15" s="72"/>
    </row>
    <row r="16" spans="1:15" ht="15.75" customHeight="1" x14ac:dyDescent="0.2">
      <c r="A16" s="152" t="s">
        <v>172</v>
      </c>
      <c r="B16" s="155" t="s">
        <v>604</v>
      </c>
      <c r="C16" s="207" t="s">
        <v>147</v>
      </c>
      <c r="D16" s="216">
        <v>1</v>
      </c>
      <c r="E16" s="331"/>
      <c r="F16" s="183"/>
      <c r="G16" s="289"/>
      <c r="H16" s="72"/>
      <c r="I16" s="289"/>
      <c r="J16" s="72"/>
      <c r="K16" s="289"/>
      <c r="L16" s="72"/>
      <c r="M16" s="289"/>
      <c r="N16" s="72"/>
      <c r="O16" s="72"/>
    </row>
    <row r="17" spans="1:15" ht="30" customHeight="1" x14ac:dyDescent="0.2">
      <c r="A17" s="152" t="s">
        <v>173</v>
      </c>
      <c r="B17" s="148" t="s">
        <v>605</v>
      </c>
      <c r="C17" s="149" t="s">
        <v>147</v>
      </c>
      <c r="D17" s="150">
        <v>1</v>
      </c>
      <c r="E17" s="331"/>
      <c r="F17" s="183"/>
      <c r="G17" s="289"/>
      <c r="H17" s="72"/>
      <c r="I17" s="289"/>
      <c r="J17" s="72"/>
      <c r="K17" s="289"/>
      <c r="L17" s="72"/>
      <c r="M17" s="289"/>
      <c r="N17" s="72"/>
      <c r="O17" s="72"/>
    </row>
    <row r="18" spans="1:15" ht="24.75" customHeight="1" x14ac:dyDescent="0.2">
      <c r="A18" s="152" t="s">
        <v>174</v>
      </c>
      <c r="B18" s="148" t="s">
        <v>607</v>
      </c>
      <c r="C18" s="149" t="s">
        <v>108</v>
      </c>
      <c r="D18" s="150">
        <v>25</v>
      </c>
      <c r="E18" s="331"/>
      <c r="F18" s="183"/>
      <c r="G18" s="289"/>
      <c r="H18" s="72"/>
      <c r="I18" s="289"/>
      <c r="J18" s="72"/>
      <c r="K18" s="289"/>
      <c r="L18" s="72"/>
      <c r="M18" s="289"/>
      <c r="N18" s="72"/>
      <c r="O18" s="72"/>
    </row>
    <row r="19" spans="1:15" ht="32.25" customHeight="1" x14ac:dyDescent="0.2">
      <c r="A19" s="152" t="s">
        <v>175</v>
      </c>
      <c r="B19" s="148" t="s">
        <v>608</v>
      </c>
      <c r="C19" s="149" t="s">
        <v>147</v>
      </c>
      <c r="D19" s="150">
        <v>6</v>
      </c>
      <c r="E19" s="331"/>
      <c r="F19" s="183"/>
      <c r="G19" s="289"/>
      <c r="H19" s="72"/>
      <c r="I19" s="289"/>
      <c r="J19" s="72"/>
      <c r="K19" s="289"/>
      <c r="L19" s="72"/>
      <c r="M19" s="289"/>
      <c r="N19" s="72"/>
      <c r="O19" s="72"/>
    </row>
    <row r="20" spans="1:15" ht="17.25" customHeight="1" x14ac:dyDescent="0.2">
      <c r="A20" s="152" t="s">
        <v>176</v>
      </c>
      <c r="B20" s="151" t="s">
        <v>609</v>
      </c>
      <c r="C20" s="149" t="s">
        <v>108</v>
      </c>
      <c r="D20" s="150">
        <v>26</v>
      </c>
      <c r="E20" s="331"/>
      <c r="F20" s="183"/>
      <c r="G20" s="289"/>
      <c r="H20" s="72"/>
      <c r="I20" s="289"/>
      <c r="J20" s="72"/>
      <c r="K20" s="289"/>
      <c r="L20" s="72"/>
      <c r="M20" s="289"/>
      <c r="N20" s="72"/>
      <c r="O20" s="72"/>
    </row>
    <row r="21" spans="1:15" ht="19.5" customHeight="1" x14ac:dyDescent="0.2">
      <c r="A21" s="152" t="s">
        <v>177</v>
      </c>
      <c r="B21" s="148" t="s">
        <v>610</v>
      </c>
      <c r="C21" s="149" t="s">
        <v>611</v>
      </c>
      <c r="D21" s="150">
        <v>1</v>
      </c>
      <c r="E21" s="331"/>
      <c r="F21" s="183"/>
      <c r="G21" s="289"/>
      <c r="H21" s="72"/>
      <c r="I21" s="289"/>
      <c r="J21" s="72"/>
      <c r="K21" s="289"/>
      <c r="L21" s="72"/>
      <c r="M21" s="289"/>
      <c r="N21" s="72"/>
      <c r="O21" s="72"/>
    </row>
    <row r="22" spans="1:15" x14ac:dyDescent="0.2">
      <c r="A22" s="322">
        <v>2</v>
      </c>
      <c r="B22" s="323" t="s">
        <v>612</v>
      </c>
      <c r="C22" s="281"/>
      <c r="D22" s="282"/>
      <c r="E22" s="324"/>
      <c r="F22" s="325"/>
      <c r="G22" s="326"/>
      <c r="H22" s="325"/>
      <c r="I22" s="326"/>
      <c r="J22" s="327"/>
      <c r="K22" s="326"/>
      <c r="L22" s="327"/>
      <c r="M22" s="327"/>
      <c r="N22" s="327"/>
      <c r="O22" s="327"/>
    </row>
    <row r="23" spans="1:15" x14ac:dyDescent="0.2">
      <c r="A23" s="152" t="s">
        <v>193</v>
      </c>
      <c r="B23" s="148" t="s">
        <v>613</v>
      </c>
      <c r="C23" s="149" t="s">
        <v>108</v>
      </c>
      <c r="D23" s="150">
        <v>6</v>
      </c>
      <c r="E23" s="331"/>
      <c r="F23" s="183"/>
      <c r="G23" s="289"/>
      <c r="H23" s="72"/>
      <c r="I23" s="289"/>
      <c r="J23" s="72"/>
      <c r="K23" s="289"/>
      <c r="L23" s="72"/>
      <c r="M23" s="289"/>
      <c r="N23" s="72"/>
      <c r="O23" s="72"/>
    </row>
    <row r="24" spans="1:15" ht="25.5" x14ac:dyDescent="0.2">
      <c r="A24" s="152" t="s">
        <v>194</v>
      </c>
      <c r="B24" s="151" t="s">
        <v>614</v>
      </c>
      <c r="C24" s="149" t="s">
        <v>147</v>
      </c>
      <c r="D24" s="150">
        <v>2</v>
      </c>
      <c r="E24" s="331"/>
      <c r="F24" s="183"/>
      <c r="G24" s="289"/>
      <c r="H24" s="72"/>
      <c r="I24" s="289"/>
      <c r="J24" s="72"/>
      <c r="K24" s="289"/>
      <c r="L24" s="72"/>
      <c r="M24" s="289"/>
      <c r="N24" s="72"/>
      <c r="O24" s="72"/>
    </row>
    <row r="25" spans="1:15" ht="25.5" x14ac:dyDescent="0.2">
      <c r="A25" s="152" t="s">
        <v>195</v>
      </c>
      <c r="B25" s="148" t="s">
        <v>615</v>
      </c>
      <c r="C25" s="149" t="s">
        <v>26</v>
      </c>
      <c r="D25" s="153">
        <v>2</v>
      </c>
      <c r="E25" s="331"/>
      <c r="F25" s="183"/>
      <c r="G25" s="289"/>
      <c r="H25" s="72"/>
      <c r="I25" s="289"/>
      <c r="J25" s="72"/>
      <c r="K25" s="289"/>
      <c r="L25" s="72"/>
      <c r="M25" s="289"/>
      <c r="N25" s="72"/>
      <c r="O25" s="72"/>
    </row>
    <row r="26" spans="1:15" ht="25.5" x14ac:dyDescent="0.2">
      <c r="A26" s="152" t="s">
        <v>196</v>
      </c>
      <c r="B26" s="148" t="s">
        <v>616</v>
      </c>
      <c r="C26" s="149" t="s">
        <v>26</v>
      </c>
      <c r="D26" s="150">
        <v>1</v>
      </c>
      <c r="E26" s="331"/>
      <c r="F26" s="183"/>
      <c r="G26" s="289"/>
      <c r="H26" s="72"/>
      <c r="I26" s="289"/>
      <c r="J26" s="72"/>
      <c r="K26" s="289"/>
      <c r="L26" s="72"/>
      <c r="M26" s="289"/>
      <c r="N26" s="72"/>
      <c r="O26" s="72"/>
    </row>
    <row r="27" spans="1:15" x14ac:dyDescent="0.2">
      <c r="A27" s="152" t="s">
        <v>197</v>
      </c>
      <c r="B27" s="148" t="s">
        <v>617</v>
      </c>
      <c r="C27" s="149" t="s">
        <v>26</v>
      </c>
      <c r="D27" s="150">
        <v>1</v>
      </c>
      <c r="E27" s="331"/>
      <c r="F27" s="183"/>
      <c r="G27" s="289"/>
      <c r="H27" s="72"/>
      <c r="I27" s="289"/>
      <c r="J27" s="72"/>
      <c r="K27" s="289"/>
      <c r="L27" s="72"/>
      <c r="M27" s="289"/>
      <c r="N27" s="72"/>
      <c r="O27" s="72"/>
    </row>
    <row r="28" spans="1:15" x14ac:dyDescent="0.2">
      <c r="A28" s="152" t="s">
        <v>198</v>
      </c>
      <c r="B28" s="154" t="s">
        <v>618</v>
      </c>
      <c r="C28" s="149" t="s">
        <v>147</v>
      </c>
      <c r="D28" s="150">
        <v>1</v>
      </c>
      <c r="E28" s="331"/>
      <c r="F28" s="183"/>
      <c r="G28" s="289"/>
      <c r="H28" s="72"/>
      <c r="I28" s="289"/>
      <c r="J28" s="72"/>
      <c r="K28" s="289"/>
      <c r="L28" s="72"/>
      <c r="M28" s="289"/>
      <c r="N28" s="72"/>
      <c r="O28" s="72"/>
    </row>
    <row r="29" spans="1:15" x14ac:dyDescent="0.2">
      <c r="A29" s="152" t="s">
        <v>199</v>
      </c>
      <c r="B29" s="154" t="s">
        <v>619</v>
      </c>
      <c r="C29" s="149" t="s">
        <v>620</v>
      </c>
      <c r="D29" s="150">
        <v>40</v>
      </c>
      <c r="E29" s="331"/>
      <c r="F29" s="183"/>
      <c r="G29" s="289"/>
      <c r="H29" s="72"/>
      <c r="I29" s="289"/>
      <c r="J29" s="72"/>
      <c r="K29" s="289"/>
      <c r="L29" s="72"/>
      <c r="M29" s="289"/>
      <c r="N29" s="72"/>
      <c r="O29" s="72"/>
    </row>
    <row r="30" spans="1:15" ht="25.5" x14ac:dyDescent="0.2">
      <c r="A30" s="152" t="s">
        <v>200</v>
      </c>
      <c r="B30" s="148" t="s">
        <v>621</v>
      </c>
      <c r="C30" s="152" t="s">
        <v>147</v>
      </c>
      <c r="D30" s="210">
        <v>1</v>
      </c>
      <c r="E30" s="331"/>
      <c r="F30" s="183"/>
      <c r="G30" s="289"/>
      <c r="H30" s="72"/>
      <c r="I30" s="289"/>
      <c r="J30" s="72"/>
      <c r="K30" s="289"/>
      <c r="L30" s="72"/>
      <c r="M30" s="289"/>
      <c r="N30" s="72"/>
      <c r="O30" s="72"/>
    </row>
    <row r="31" spans="1:15" ht="25.5" x14ac:dyDescent="0.2">
      <c r="A31" s="152" t="s">
        <v>201</v>
      </c>
      <c r="B31" s="155" t="s">
        <v>622</v>
      </c>
      <c r="C31" s="207" t="s">
        <v>147</v>
      </c>
      <c r="D31" s="216">
        <v>1</v>
      </c>
      <c r="E31" s="331"/>
      <c r="F31" s="183"/>
      <c r="G31" s="289"/>
      <c r="H31" s="72"/>
      <c r="I31" s="289"/>
      <c r="J31" s="72"/>
      <c r="K31" s="289"/>
      <c r="L31" s="72"/>
      <c r="M31" s="289"/>
      <c r="N31" s="72"/>
      <c r="O31" s="72"/>
    </row>
    <row r="32" spans="1:15" ht="38.25" x14ac:dyDescent="0.2">
      <c r="A32" s="152" t="s">
        <v>202</v>
      </c>
      <c r="B32" s="155" t="s">
        <v>623</v>
      </c>
      <c r="C32" s="207" t="s">
        <v>147</v>
      </c>
      <c r="D32" s="216">
        <v>1</v>
      </c>
      <c r="E32" s="331"/>
      <c r="F32" s="183"/>
      <c r="G32" s="289"/>
      <c r="H32" s="72"/>
      <c r="I32" s="289"/>
      <c r="J32" s="72"/>
      <c r="K32" s="289"/>
      <c r="L32" s="72"/>
      <c r="M32" s="289"/>
      <c r="N32" s="72"/>
      <c r="O32" s="72"/>
    </row>
    <row r="33" spans="1:15" x14ac:dyDescent="0.2">
      <c r="A33" s="152" t="s">
        <v>203</v>
      </c>
      <c r="B33" s="155" t="s">
        <v>655</v>
      </c>
      <c r="C33" s="207" t="s">
        <v>108</v>
      </c>
      <c r="D33" s="216">
        <v>3</v>
      </c>
      <c r="E33" s="331"/>
      <c r="F33" s="183"/>
      <c r="G33" s="289"/>
      <c r="H33" s="72"/>
      <c r="I33" s="289"/>
      <c r="J33" s="72"/>
      <c r="K33" s="289"/>
      <c r="L33" s="72"/>
      <c r="M33" s="289"/>
      <c r="N33" s="72"/>
      <c r="O33" s="72"/>
    </row>
    <row r="34" spans="1:15" x14ac:dyDescent="0.2">
      <c r="A34" s="152" t="s">
        <v>204</v>
      </c>
      <c r="B34" s="155" t="s">
        <v>625</v>
      </c>
      <c r="C34" s="207" t="s">
        <v>147</v>
      </c>
      <c r="D34" s="216">
        <v>1</v>
      </c>
      <c r="E34" s="331"/>
      <c r="F34" s="183"/>
      <c r="G34" s="289"/>
      <c r="H34" s="72"/>
      <c r="I34" s="289"/>
      <c r="J34" s="72"/>
      <c r="K34" s="289"/>
      <c r="L34" s="72"/>
      <c r="M34" s="289"/>
      <c r="N34" s="72"/>
      <c r="O34" s="72"/>
    </row>
    <row r="35" spans="1:15" x14ac:dyDescent="0.2">
      <c r="A35" s="152" t="s">
        <v>205</v>
      </c>
      <c r="B35" s="148" t="s">
        <v>626</v>
      </c>
      <c r="C35" s="149" t="s">
        <v>147</v>
      </c>
      <c r="D35" s="150">
        <v>1</v>
      </c>
      <c r="E35" s="331"/>
      <c r="F35" s="183"/>
      <c r="G35" s="289"/>
      <c r="H35" s="72"/>
      <c r="I35" s="289"/>
      <c r="J35" s="72"/>
      <c r="K35" s="289"/>
      <c r="L35" s="72"/>
      <c r="M35" s="289"/>
      <c r="N35" s="72"/>
      <c r="O35" s="72"/>
    </row>
    <row r="36" spans="1:15" x14ac:dyDescent="0.2">
      <c r="A36" s="152" t="s">
        <v>206</v>
      </c>
      <c r="B36" s="148" t="s">
        <v>627</v>
      </c>
      <c r="C36" s="149" t="s">
        <v>147</v>
      </c>
      <c r="D36" s="150">
        <v>1</v>
      </c>
      <c r="E36" s="331"/>
      <c r="F36" s="183"/>
      <c r="G36" s="289"/>
      <c r="H36" s="72"/>
      <c r="I36" s="289"/>
      <c r="J36" s="72"/>
      <c r="K36" s="289"/>
      <c r="L36" s="72"/>
      <c r="M36" s="289"/>
      <c r="N36" s="72"/>
      <c r="O36" s="72"/>
    </row>
    <row r="37" spans="1:15" x14ac:dyDescent="0.2">
      <c r="A37" s="152" t="s">
        <v>207</v>
      </c>
      <c r="B37" s="148" t="s">
        <v>628</v>
      </c>
      <c r="C37" s="149" t="s">
        <v>108</v>
      </c>
      <c r="D37" s="150">
        <v>1</v>
      </c>
      <c r="E37" s="331"/>
      <c r="F37" s="183"/>
      <c r="G37" s="289"/>
      <c r="H37" s="72"/>
      <c r="I37" s="289"/>
      <c r="J37" s="72"/>
      <c r="K37" s="289"/>
      <c r="L37" s="72"/>
      <c r="M37" s="289"/>
      <c r="N37" s="72"/>
      <c r="O37" s="72"/>
    </row>
    <row r="38" spans="1:15" x14ac:dyDescent="0.2">
      <c r="A38" s="152" t="s">
        <v>208</v>
      </c>
      <c r="B38" s="151" t="s">
        <v>629</v>
      </c>
      <c r="C38" s="149" t="s">
        <v>26</v>
      </c>
      <c r="D38" s="150">
        <v>1</v>
      </c>
      <c r="E38" s="331"/>
      <c r="F38" s="183"/>
      <c r="G38" s="289"/>
      <c r="H38" s="72"/>
      <c r="I38" s="289"/>
      <c r="J38" s="72"/>
      <c r="K38" s="289"/>
      <c r="L38" s="72"/>
      <c r="M38" s="289"/>
      <c r="N38" s="72"/>
      <c r="O38" s="72"/>
    </row>
    <row r="39" spans="1:15" ht="25.5" x14ac:dyDescent="0.2">
      <c r="A39" s="152" t="s">
        <v>209</v>
      </c>
      <c r="B39" s="148" t="s">
        <v>630</v>
      </c>
      <c r="C39" s="149" t="s">
        <v>147</v>
      </c>
      <c r="D39" s="150">
        <v>1</v>
      </c>
      <c r="E39" s="331"/>
      <c r="F39" s="183"/>
      <c r="G39" s="289"/>
      <c r="H39" s="72"/>
      <c r="I39" s="289"/>
      <c r="J39" s="72"/>
      <c r="K39" s="289"/>
      <c r="L39" s="72"/>
      <c r="M39" s="289"/>
      <c r="N39" s="72"/>
      <c r="O39" s="72"/>
    </row>
    <row r="40" spans="1:15" x14ac:dyDescent="0.2">
      <c r="A40" s="152" t="s">
        <v>210</v>
      </c>
      <c r="B40" s="151" t="s">
        <v>632</v>
      </c>
      <c r="C40" s="149" t="s">
        <v>108</v>
      </c>
      <c r="D40" s="150">
        <v>2</v>
      </c>
      <c r="E40" s="331"/>
      <c r="F40" s="183"/>
      <c r="G40" s="289"/>
      <c r="H40" s="72"/>
      <c r="I40" s="289"/>
      <c r="J40" s="72"/>
      <c r="K40" s="289"/>
      <c r="L40" s="72"/>
      <c r="M40" s="289"/>
      <c r="N40" s="72"/>
      <c r="O40" s="72"/>
    </row>
    <row r="41" spans="1:15" x14ac:dyDescent="0.2">
      <c r="A41" s="152" t="s">
        <v>211</v>
      </c>
      <c r="B41" s="148" t="s">
        <v>631</v>
      </c>
      <c r="C41" s="149" t="s">
        <v>147</v>
      </c>
      <c r="D41" s="150">
        <v>2</v>
      </c>
      <c r="E41" s="331"/>
      <c r="F41" s="183"/>
      <c r="G41" s="289"/>
      <c r="H41" s="72"/>
      <c r="I41" s="289"/>
      <c r="J41" s="72"/>
      <c r="K41" s="289"/>
      <c r="L41" s="72"/>
      <c r="M41" s="289"/>
      <c r="N41" s="72"/>
      <c r="O41" s="72"/>
    </row>
    <row r="42" spans="1:15" x14ac:dyDescent="0.2">
      <c r="A42" s="152" t="s">
        <v>212</v>
      </c>
      <c r="B42" s="151" t="s">
        <v>633</v>
      </c>
      <c r="C42" s="149" t="s">
        <v>147</v>
      </c>
      <c r="D42" s="150">
        <v>1</v>
      </c>
      <c r="E42" s="331"/>
      <c r="F42" s="183"/>
      <c r="G42" s="289"/>
      <c r="H42" s="72"/>
      <c r="I42" s="289"/>
      <c r="J42" s="72"/>
      <c r="K42" s="289"/>
      <c r="L42" s="72"/>
      <c r="M42" s="289"/>
      <c r="N42" s="72"/>
      <c r="O42" s="72"/>
    </row>
    <row r="43" spans="1:15" ht="68.25" customHeight="1" x14ac:dyDescent="0.2">
      <c r="A43" s="152" t="s">
        <v>213</v>
      </c>
      <c r="B43" s="148" t="s">
        <v>673</v>
      </c>
      <c r="C43" s="149" t="s">
        <v>147</v>
      </c>
      <c r="D43" s="150">
        <v>6</v>
      </c>
      <c r="E43" s="331"/>
      <c r="F43" s="183"/>
      <c r="G43" s="289"/>
      <c r="H43" s="72"/>
      <c r="I43" s="289"/>
      <c r="J43" s="72"/>
      <c r="K43" s="289"/>
      <c r="L43" s="72"/>
      <c r="M43" s="289"/>
      <c r="N43" s="72"/>
      <c r="O43" s="72"/>
    </row>
    <row r="44" spans="1:15" ht="25.5" x14ac:dyDescent="0.2">
      <c r="A44" s="152" t="s">
        <v>214</v>
      </c>
      <c r="B44" s="148" t="s">
        <v>635</v>
      </c>
      <c r="C44" s="149" t="s">
        <v>147</v>
      </c>
      <c r="D44" s="150">
        <v>18</v>
      </c>
      <c r="E44" s="331"/>
      <c r="F44" s="183"/>
      <c r="G44" s="289"/>
      <c r="H44" s="72"/>
      <c r="I44" s="289"/>
      <c r="J44" s="72"/>
      <c r="K44" s="289"/>
      <c r="L44" s="72"/>
      <c r="M44" s="289"/>
      <c r="N44" s="72"/>
      <c r="O44" s="72"/>
    </row>
    <row r="45" spans="1:15" x14ac:dyDescent="0.2">
      <c r="A45" s="152" t="s">
        <v>215</v>
      </c>
      <c r="B45" s="148" t="s">
        <v>636</v>
      </c>
      <c r="C45" s="149" t="s">
        <v>108</v>
      </c>
      <c r="D45" s="150">
        <v>26</v>
      </c>
      <c r="E45" s="331"/>
      <c r="F45" s="183"/>
      <c r="G45" s="289"/>
      <c r="H45" s="72"/>
      <c r="I45" s="289"/>
      <c r="J45" s="72"/>
      <c r="K45" s="289"/>
      <c r="L45" s="72"/>
      <c r="M45" s="289"/>
      <c r="N45" s="72"/>
      <c r="O45" s="72"/>
    </row>
    <row r="46" spans="1:15" ht="39" customHeight="1" x14ac:dyDescent="0.2">
      <c r="A46" s="152" t="s">
        <v>216</v>
      </c>
      <c r="B46" s="154" t="s">
        <v>637</v>
      </c>
      <c r="C46" s="149" t="s">
        <v>147</v>
      </c>
      <c r="D46" s="150">
        <v>2</v>
      </c>
      <c r="E46" s="331"/>
      <c r="F46" s="183"/>
      <c r="G46" s="289"/>
      <c r="H46" s="72"/>
      <c r="I46" s="289"/>
      <c r="J46" s="72"/>
      <c r="K46" s="289"/>
      <c r="L46" s="72"/>
      <c r="M46" s="289"/>
      <c r="N46" s="72"/>
      <c r="O46" s="72"/>
    </row>
    <row r="47" spans="1:15" ht="38.25" customHeight="1" x14ac:dyDescent="0.2">
      <c r="A47" s="152" t="s">
        <v>217</v>
      </c>
      <c r="B47" s="328" t="s">
        <v>638</v>
      </c>
      <c r="C47" s="330" t="s">
        <v>108</v>
      </c>
      <c r="D47" s="332">
        <v>4</v>
      </c>
      <c r="E47" s="331"/>
      <c r="F47" s="183"/>
      <c r="G47" s="289"/>
      <c r="H47" s="72"/>
      <c r="I47" s="289"/>
      <c r="J47" s="72"/>
      <c r="K47" s="289"/>
      <c r="L47" s="72"/>
      <c r="M47" s="289"/>
      <c r="N47" s="72"/>
      <c r="O47" s="72"/>
    </row>
    <row r="48" spans="1:15" ht="40.5" customHeight="1" x14ac:dyDescent="0.2">
      <c r="A48" s="152" t="s">
        <v>218</v>
      </c>
      <c r="B48" s="159" t="s">
        <v>639</v>
      </c>
      <c r="C48" s="160" t="s">
        <v>108</v>
      </c>
      <c r="D48" s="153">
        <v>1</v>
      </c>
      <c r="E48" s="331"/>
      <c r="F48" s="183"/>
      <c r="G48" s="289"/>
      <c r="H48" s="72"/>
      <c r="I48" s="289"/>
      <c r="J48" s="72"/>
      <c r="K48" s="289"/>
      <c r="L48" s="72"/>
      <c r="M48" s="289"/>
      <c r="N48" s="72"/>
      <c r="O48" s="72"/>
    </row>
    <row r="49" spans="1:15" ht="18.75" customHeight="1" x14ac:dyDescent="0.2">
      <c r="A49" s="152" t="s">
        <v>241</v>
      </c>
      <c r="B49" s="159" t="s">
        <v>640</v>
      </c>
      <c r="C49" s="160" t="s">
        <v>26</v>
      </c>
      <c r="D49" s="153">
        <v>1</v>
      </c>
      <c r="E49" s="331"/>
      <c r="F49" s="183"/>
      <c r="G49" s="289"/>
      <c r="H49" s="72"/>
      <c r="I49" s="289"/>
      <c r="J49" s="72"/>
      <c r="K49" s="289"/>
      <c r="L49" s="72"/>
      <c r="M49" s="289"/>
      <c r="N49" s="72"/>
      <c r="O49" s="72"/>
    </row>
    <row r="50" spans="1:15" ht="8.25" customHeight="1" x14ac:dyDescent="0.2">
      <c r="A50" s="64"/>
      <c r="B50" s="65"/>
      <c r="C50" s="66"/>
      <c r="D50" s="67"/>
      <c r="E50" s="68"/>
      <c r="F50" s="69"/>
      <c r="G50" s="70"/>
      <c r="H50" s="69"/>
      <c r="I50" s="70"/>
      <c r="J50" s="69"/>
      <c r="K50" s="70"/>
      <c r="L50" s="69"/>
      <c r="M50" s="70"/>
      <c r="N50" s="69"/>
      <c r="O50" s="69"/>
    </row>
    <row r="51" spans="1:15" x14ac:dyDescent="0.2">
      <c r="A51" s="43"/>
      <c r="B51" s="23" t="s">
        <v>0</v>
      </c>
      <c r="C51" s="44"/>
      <c r="D51" s="43"/>
      <c r="E51" s="45"/>
      <c r="F51" s="46"/>
      <c r="G51" s="48"/>
      <c r="H51" s="47"/>
      <c r="I51" s="48"/>
      <c r="J51" s="47"/>
      <c r="K51" s="48"/>
      <c r="L51" s="47"/>
      <c r="M51" s="48"/>
      <c r="N51" s="47"/>
      <c r="O51" s="73"/>
    </row>
    <row r="52" spans="1:15" x14ac:dyDescent="0.2">
      <c r="A52" s="3"/>
      <c r="B52" s="1"/>
      <c r="C52" s="2"/>
      <c r="D52" s="3"/>
      <c r="E52" s="3"/>
      <c r="F52" s="4"/>
      <c r="G52" s="5"/>
      <c r="H52" s="5"/>
      <c r="I52" s="5"/>
      <c r="J52" s="15" t="s">
        <v>723</v>
      </c>
      <c r="K52" s="14"/>
      <c r="L52" s="14"/>
      <c r="M52" s="14"/>
      <c r="N52" s="14"/>
      <c r="O52" s="49"/>
    </row>
    <row r="53" spans="1:15" x14ac:dyDescent="0.2">
      <c r="A53" s="3"/>
      <c r="B53" s="1"/>
      <c r="C53" s="2"/>
      <c r="D53" s="3"/>
      <c r="E53" s="3"/>
      <c r="F53" s="4"/>
      <c r="G53" s="5"/>
      <c r="H53" s="5"/>
      <c r="I53" s="5"/>
      <c r="J53" s="15" t="s">
        <v>19</v>
      </c>
      <c r="K53" s="50"/>
      <c r="L53" s="50"/>
      <c r="M53" s="50"/>
      <c r="N53" s="50"/>
      <c r="O53" s="51"/>
    </row>
    <row r="54" spans="1:15" ht="7.5" customHeight="1" x14ac:dyDescent="0.2">
      <c r="A54" s="3"/>
      <c r="B54" s="1"/>
      <c r="C54" s="2"/>
      <c r="D54" s="3"/>
      <c r="E54" s="3"/>
      <c r="F54" s="4"/>
      <c r="G54" s="5"/>
      <c r="H54" s="5"/>
      <c r="I54" s="5"/>
      <c r="J54" s="15"/>
      <c r="K54" s="74"/>
      <c r="L54" s="74"/>
      <c r="M54" s="74"/>
      <c r="N54" s="74"/>
      <c r="O54" s="75"/>
    </row>
    <row r="55" spans="1:15" x14ac:dyDescent="0.2">
      <c r="A55" s="3"/>
      <c r="B55" s="52" t="s">
        <v>24</v>
      </c>
      <c r="C55" s="2"/>
      <c r="D55" s="3"/>
      <c r="E55" s="53"/>
      <c r="F55" s="4"/>
      <c r="G55" s="5"/>
      <c r="H55" s="5"/>
      <c r="I55" s="5"/>
      <c r="J55" s="5"/>
      <c r="K55" s="5"/>
      <c r="L55" s="5"/>
      <c r="M55" s="5"/>
      <c r="N55" s="5"/>
      <c r="O55" s="6"/>
    </row>
    <row r="56" spans="1:15" x14ac:dyDescent="0.2">
      <c r="A56" s="3"/>
      <c r="B56" s="1"/>
      <c r="C56" s="2"/>
      <c r="D56" s="3"/>
      <c r="E56" s="53" t="s">
        <v>724</v>
      </c>
      <c r="F56" s="4"/>
      <c r="G56" s="5"/>
      <c r="H56" s="5"/>
      <c r="I56" s="5"/>
      <c r="J56" s="5"/>
      <c r="K56" s="5"/>
      <c r="L56" s="5"/>
      <c r="M56" s="5"/>
      <c r="N56" s="5"/>
      <c r="O56" s="6"/>
    </row>
    <row r="57" spans="1:15" x14ac:dyDescent="0.2">
      <c r="A57" s="3"/>
      <c r="B57" s="52" t="s">
        <v>25</v>
      </c>
      <c r="C57" s="2"/>
      <c r="D57" s="3"/>
      <c r="E57" s="53"/>
      <c r="F57" s="4"/>
      <c r="G57" s="5"/>
      <c r="H57" s="5"/>
      <c r="I57" s="5"/>
      <c r="J57" s="5"/>
      <c r="K57" s="5"/>
      <c r="L57" s="5"/>
      <c r="M57" s="5"/>
      <c r="N57" s="5"/>
      <c r="O57" s="6"/>
    </row>
    <row r="58" spans="1:15" x14ac:dyDescent="0.2">
      <c r="A58" s="3"/>
      <c r="B58" s="1"/>
      <c r="C58" s="2"/>
      <c r="D58" s="3"/>
      <c r="E58" s="53" t="s">
        <v>724</v>
      </c>
      <c r="F58" s="4"/>
      <c r="G58" s="5"/>
      <c r="H58" s="5"/>
      <c r="I58" s="5"/>
      <c r="J58" s="5"/>
      <c r="K58" s="5"/>
      <c r="L58" s="5"/>
      <c r="M58" s="5"/>
      <c r="N58" s="5"/>
      <c r="O58" s="6"/>
    </row>
  </sheetData>
  <mergeCells count="6">
    <mergeCell ref="K7:O7"/>
    <mergeCell ref="A7:A8"/>
    <mergeCell ref="B7:B8"/>
    <mergeCell ref="C7:C8"/>
    <mergeCell ref="D7:D8"/>
    <mergeCell ref="E7:J7"/>
  </mergeCells>
  <pageMargins left="0.70866141732283472" right="0.70866141732283472" top="0.74803149606299213" bottom="0.74803149606299213" header="0.31496062992125984" footer="0.31496062992125984"/>
  <pageSetup paperSize="9" orientation="landscape" r:id="rId1"/>
  <headerFooter>
    <oddHeader>&amp;C&amp;12LOKĀLĀ TĀME Nr. 1-35&amp;"Arial,Bold"&amp;U0,4kV KABEĻLĪNIJAS KSS STACIJAS IELĀ.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0"/>
  <sheetViews>
    <sheetView workbookViewId="0">
      <selection activeCell="A110" sqref="A110:B110"/>
    </sheetView>
  </sheetViews>
  <sheetFormatPr defaultColWidth="9.140625" defaultRowHeight="12.75" x14ac:dyDescent="0.2"/>
  <cols>
    <col min="1" max="1" width="7" style="3" customWidth="1"/>
    <col min="2" max="2" width="38.28515625" style="1" customWidth="1"/>
    <col min="3" max="3" width="4.7109375" style="2" customWidth="1"/>
    <col min="4" max="4" width="8.140625" style="3" customWidth="1"/>
    <col min="5" max="5" width="6.28515625" style="3" customWidth="1"/>
    <col min="6" max="6" width="5.28515625" style="4" customWidth="1"/>
    <col min="7" max="7" width="6.42578125" style="5" customWidth="1"/>
    <col min="8" max="8" width="7.85546875" style="5" customWidth="1"/>
    <col min="9" max="9" width="6.28515625" style="5" customWidth="1"/>
    <col min="10" max="10" width="7.7109375" style="5" customWidth="1"/>
    <col min="11" max="14" width="8.42578125" style="5" customWidth="1"/>
    <col min="15" max="15" width="9.42578125" style="6" customWidth="1"/>
    <col min="16" max="16384" width="9.140625" style="6"/>
  </cols>
  <sheetData>
    <row r="1" spans="1:16" ht="14.25" x14ac:dyDescent="0.2">
      <c r="A1" s="55" t="s">
        <v>1</v>
      </c>
      <c r="B1" s="56"/>
      <c r="C1" s="90" t="s">
        <v>646</v>
      </c>
      <c r="D1" s="57"/>
      <c r="E1" s="57"/>
      <c r="F1" s="58"/>
      <c r="G1" s="59"/>
      <c r="H1" s="59"/>
      <c r="I1" s="59"/>
      <c r="J1" s="59"/>
      <c r="K1" s="59"/>
      <c r="L1" s="59"/>
      <c r="M1" s="59"/>
      <c r="N1" s="59"/>
      <c r="O1" s="60"/>
    </row>
    <row r="2" spans="1:16" ht="15" x14ac:dyDescent="0.2">
      <c r="A2" s="55" t="s">
        <v>2</v>
      </c>
      <c r="B2" s="56"/>
      <c r="C2" s="78" t="s">
        <v>48</v>
      </c>
      <c r="D2" s="57"/>
      <c r="E2" s="57"/>
      <c r="F2" s="58"/>
      <c r="G2" s="59"/>
      <c r="H2" s="59"/>
      <c r="I2" s="59"/>
      <c r="J2" s="59"/>
      <c r="K2" s="59"/>
      <c r="L2" s="59"/>
      <c r="M2" s="59"/>
      <c r="N2" s="59"/>
      <c r="O2" s="60"/>
    </row>
    <row r="3" spans="1:16" ht="15" x14ac:dyDescent="0.2">
      <c r="A3" s="55" t="s">
        <v>3</v>
      </c>
      <c r="B3" s="56"/>
      <c r="C3" s="78" t="s">
        <v>49</v>
      </c>
      <c r="D3" s="57"/>
      <c r="E3" s="57"/>
      <c r="F3" s="58"/>
      <c r="G3" s="59"/>
      <c r="H3" s="59"/>
      <c r="I3" s="59"/>
      <c r="J3" s="59"/>
      <c r="K3" s="59"/>
      <c r="L3" s="59"/>
      <c r="M3" s="59"/>
      <c r="N3" s="59"/>
      <c r="O3" s="60"/>
    </row>
    <row r="4" spans="1:16" ht="14.25" x14ac:dyDescent="0.2">
      <c r="A4" s="55" t="s">
        <v>4</v>
      </c>
      <c r="B4" s="56"/>
      <c r="C4" s="79" t="s">
        <v>50</v>
      </c>
      <c r="D4" s="57"/>
      <c r="E4" s="57"/>
      <c r="F4" s="58"/>
      <c r="G4" s="59"/>
      <c r="H4" s="59"/>
      <c r="I4" s="59"/>
      <c r="J4" s="59"/>
      <c r="K4" s="59"/>
      <c r="L4" s="59"/>
      <c r="M4" s="59"/>
      <c r="N4" s="59"/>
      <c r="O4" s="60"/>
    </row>
    <row r="5" spans="1:16" ht="14.25" x14ac:dyDescent="0.2">
      <c r="A5" s="55" t="s">
        <v>106</v>
      </c>
      <c r="B5" s="56"/>
      <c r="C5" s="61"/>
      <c r="D5" s="57"/>
      <c r="E5" s="57"/>
      <c r="F5" s="58"/>
      <c r="G5" s="59"/>
      <c r="H5" s="59"/>
      <c r="I5" s="59"/>
      <c r="J5" s="59"/>
      <c r="K5" s="59"/>
      <c r="L5" s="59"/>
      <c r="M5" s="59"/>
      <c r="N5" s="62" t="s">
        <v>35</v>
      </c>
      <c r="O5" s="63"/>
    </row>
    <row r="6" spans="1:16" ht="14.25" x14ac:dyDescent="0.2">
      <c r="A6" s="10" t="s">
        <v>51</v>
      </c>
      <c r="B6" s="56"/>
      <c r="C6" s="61"/>
      <c r="D6" s="57"/>
      <c r="E6" s="57"/>
      <c r="F6" s="58"/>
      <c r="G6" s="59"/>
      <c r="H6" s="59"/>
      <c r="I6" s="59"/>
      <c r="J6" s="59"/>
      <c r="K6" s="59"/>
      <c r="L6" s="59"/>
      <c r="M6" s="59"/>
      <c r="N6" s="59"/>
      <c r="O6" s="60"/>
    </row>
    <row r="7" spans="1:16"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6"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6" x14ac:dyDescent="0.2">
      <c r="A9" s="17"/>
      <c r="B9" s="36"/>
      <c r="C9" s="37"/>
      <c r="D9" s="26"/>
      <c r="E9" s="38"/>
      <c r="F9" s="30"/>
      <c r="G9" s="39"/>
      <c r="H9" s="34"/>
      <c r="I9" s="39"/>
      <c r="J9" s="34"/>
      <c r="K9" s="39"/>
      <c r="L9" s="34"/>
      <c r="M9" s="39"/>
      <c r="N9" s="34"/>
      <c r="O9" s="40"/>
    </row>
    <row r="10" spans="1:16" s="138" customFormat="1" ht="25.5" x14ac:dyDescent="0.2">
      <c r="A10" s="131">
        <v>1</v>
      </c>
      <c r="B10" s="132" t="s">
        <v>107</v>
      </c>
      <c r="C10" s="133"/>
      <c r="D10" s="334"/>
      <c r="E10" s="135"/>
      <c r="F10" s="136"/>
      <c r="G10" s="137"/>
      <c r="H10" s="136"/>
      <c r="I10" s="137"/>
      <c r="J10" s="136"/>
      <c r="K10" s="137"/>
      <c r="L10" s="136"/>
      <c r="M10" s="137"/>
      <c r="N10" s="136"/>
      <c r="O10" s="136"/>
    </row>
    <row r="11" spans="1:16" s="89" customFormat="1" ht="51" x14ac:dyDescent="0.2">
      <c r="A11" s="147" t="s">
        <v>167</v>
      </c>
      <c r="B11" s="148" t="s">
        <v>675</v>
      </c>
      <c r="C11" s="149" t="s">
        <v>108</v>
      </c>
      <c r="D11" s="150">
        <v>56.05</v>
      </c>
      <c r="E11" s="86"/>
      <c r="F11" s="87"/>
      <c r="G11" s="289"/>
      <c r="H11" s="87"/>
      <c r="I11" s="88"/>
      <c r="J11" s="87"/>
      <c r="K11" s="289"/>
      <c r="L11" s="72"/>
      <c r="M11" s="72"/>
      <c r="N11" s="72"/>
      <c r="O11" s="72"/>
    </row>
    <row r="12" spans="1:16" s="89" customFormat="1" ht="51" x14ac:dyDescent="0.2">
      <c r="A12" s="147" t="s">
        <v>168</v>
      </c>
      <c r="B12" s="148" t="s">
        <v>676</v>
      </c>
      <c r="C12" s="149" t="s">
        <v>108</v>
      </c>
      <c r="D12" s="150">
        <v>52.38</v>
      </c>
      <c r="E12" s="86"/>
      <c r="F12" s="87"/>
      <c r="G12" s="289"/>
      <c r="H12" s="87"/>
      <c r="I12" s="88"/>
      <c r="J12" s="87"/>
      <c r="K12" s="289"/>
      <c r="L12" s="72"/>
      <c r="M12" s="72"/>
      <c r="N12" s="72"/>
      <c r="O12" s="72"/>
    </row>
    <row r="13" spans="1:16" s="89" customFormat="1" ht="38.25" x14ac:dyDescent="0.2">
      <c r="A13" s="147" t="s">
        <v>169</v>
      </c>
      <c r="B13" s="148" t="s">
        <v>677</v>
      </c>
      <c r="C13" s="149" t="s">
        <v>108</v>
      </c>
      <c r="D13" s="150">
        <f>D44+D50</f>
        <v>26.33</v>
      </c>
      <c r="E13" s="86"/>
      <c r="F13" s="87"/>
      <c r="G13" s="289"/>
      <c r="H13" s="87"/>
      <c r="I13" s="88"/>
      <c r="J13" s="87"/>
      <c r="K13" s="289"/>
      <c r="L13" s="72"/>
      <c r="M13" s="72"/>
      <c r="N13" s="72"/>
      <c r="O13" s="72"/>
    </row>
    <row r="14" spans="1:16" s="89" customFormat="1" ht="38.25" x14ac:dyDescent="0.2">
      <c r="A14" s="147" t="s">
        <v>170</v>
      </c>
      <c r="B14" s="148" t="s">
        <v>678</v>
      </c>
      <c r="C14" s="149" t="s">
        <v>108</v>
      </c>
      <c r="D14" s="150">
        <f>D45+D51</f>
        <v>93.839999999999989</v>
      </c>
      <c r="E14" s="86"/>
      <c r="F14" s="87"/>
      <c r="G14" s="289"/>
      <c r="H14" s="87"/>
      <c r="I14" s="88"/>
      <c r="J14" s="87"/>
      <c r="K14" s="289"/>
      <c r="L14" s="72"/>
      <c r="M14" s="72"/>
      <c r="N14" s="72"/>
      <c r="O14" s="72"/>
    </row>
    <row r="15" spans="1:16" s="89" customFormat="1" ht="38.25" x14ac:dyDescent="0.2">
      <c r="A15" s="147" t="s">
        <v>171</v>
      </c>
      <c r="B15" s="148" t="s">
        <v>679</v>
      </c>
      <c r="C15" s="149" t="s">
        <v>108</v>
      </c>
      <c r="D15" s="150">
        <f>D46+D52</f>
        <v>345.96999999999997</v>
      </c>
      <c r="E15" s="86"/>
      <c r="F15" s="87"/>
      <c r="G15" s="289"/>
      <c r="H15" s="87"/>
      <c r="I15" s="88"/>
      <c r="J15" s="87"/>
      <c r="K15" s="289"/>
      <c r="L15" s="72"/>
      <c r="M15" s="72"/>
      <c r="N15" s="72"/>
      <c r="O15" s="72"/>
    </row>
    <row r="16" spans="1:16" s="89" customFormat="1" ht="38.25" x14ac:dyDescent="0.2">
      <c r="A16" s="147" t="s">
        <v>172</v>
      </c>
      <c r="B16" s="148" t="s">
        <v>680</v>
      </c>
      <c r="C16" s="149" t="s">
        <v>108</v>
      </c>
      <c r="D16" s="150">
        <f>D47</f>
        <v>51.54</v>
      </c>
      <c r="E16" s="86"/>
      <c r="F16" s="87"/>
      <c r="G16" s="289"/>
      <c r="H16" s="87"/>
      <c r="I16" s="88"/>
      <c r="J16" s="87"/>
      <c r="K16" s="289"/>
      <c r="L16" s="72"/>
      <c r="M16" s="72"/>
      <c r="N16" s="72"/>
      <c r="O16" s="72"/>
    </row>
    <row r="17" spans="1:15" s="89" customFormat="1" ht="25.5" x14ac:dyDescent="0.2">
      <c r="A17" s="147" t="s">
        <v>173</v>
      </c>
      <c r="B17" s="148" t="s">
        <v>109</v>
      </c>
      <c r="C17" s="149" t="s">
        <v>110</v>
      </c>
      <c r="D17" s="150">
        <v>2560.91</v>
      </c>
      <c r="E17" s="290"/>
      <c r="F17" s="183"/>
      <c r="G17" s="289"/>
      <c r="H17" s="87"/>
      <c r="I17" s="289"/>
      <c r="J17" s="72"/>
      <c r="K17" s="289"/>
      <c r="L17" s="72"/>
      <c r="M17" s="72"/>
      <c r="N17" s="72"/>
      <c r="O17" s="72"/>
    </row>
    <row r="18" spans="1:15" s="89" customFormat="1" ht="63.75" x14ac:dyDescent="0.2">
      <c r="A18" s="147" t="s">
        <v>174</v>
      </c>
      <c r="B18" s="148" t="s">
        <v>111</v>
      </c>
      <c r="C18" s="149" t="s">
        <v>110</v>
      </c>
      <c r="D18" s="150">
        <v>1704.64</v>
      </c>
      <c r="E18" s="291"/>
      <c r="F18" s="183"/>
      <c r="G18" s="289"/>
      <c r="H18" s="72"/>
      <c r="I18" s="289"/>
      <c r="J18" s="72"/>
      <c r="K18" s="289"/>
      <c r="L18" s="72"/>
      <c r="M18" s="72"/>
      <c r="N18" s="72"/>
      <c r="O18" s="72"/>
    </row>
    <row r="19" spans="1:15" ht="38.25" x14ac:dyDescent="0.2">
      <c r="A19" s="147" t="s">
        <v>175</v>
      </c>
      <c r="B19" s="148" t="s">
        <v>112</v>
      </c>
      <c r="C19" s="149" t="s">
        <v>113</v>
      </c>
      <c r="D19" s="150">
        <f>0*2.5+4.2*2.5</f>
        <v>10.5</v>
      </c>
      <c r="E19" s="86"/>
      <c r="F19" s="87"/>
      <c r="G19" s="289"/>
      <c r="H19" s="87"/>
      <c r="I19" s="88"/>
      <c r="J19" s="72"/>
      <c r="K19" s="289"/>
      <c r="L19" s="72"/>
      <c r="M19" s="72"/>
      <c r="N19" s="72"/>
      <c r="O19" s="72"/>
    </row>
    <row r="20" spans="1:15" ht="63.75" x14ac:dyDescent="0.2">
      <c r="A20" s="147" t="s">
        <v>176</v>
      </c>
      <c r="B20" s="151" t="s">
        <v>114</v>
      </c>
      <c r="C20" s="149" t="s">
        <v>113</v>
      </c>
      <c r="D20" s="150">
        <f>D19</f>
        <v>10.5</v>
      </c>
      <c r="E20" s="86"/>
      <c r="F20" s="87"/>
      <c r="G20" s="289"/>
      <c r="H20" s="87"/>
      <c r="I20" s="88"/>
      <c r="J20" s="87"/>
      <c r="K20" s="289"/>
      <c r="L20" s="72"/>
      <c r="M20" s="72"/>
      <c r="N20" s="72"/>
      <c r="O20" s="72"/>
    </row>
    <row r="21" spans="1:15" ht="25.5" x14ac:dyDescent="0.2">
      <c r="A21" s="147" t="s">
        <v>177</v>
      </c>
      <c r="B21" s="148" t="s">
        <v>115</v>
      </c>
      <c r="C21" s="149" t="s">
        <v>113</v>
      </c>
      <c r="D21" s="150">
        <f>535*2.3</f>
        <v>1230.5</v>
      </c>
      <c r="E21" s="86"/>
      <c r="F21" s="87"/>
      <c r="G21" s="289"/>
      <c r="H21" s="87"/>
      <c r="I21" s="88"/>
      <c r="J21" s="87"/>
      <c r="K21" s="289"/>
      <c r="L21" s="72"/>
      <c r="M21" s="72"/>
      <c r="N21" s="72"/>
      <c r="O21" s="72"/>
    </row>
    <row r="22" spans="1:15" ht="38.25" x14ac:dyDescent="0.2">
      <c r="A22" s="147" t="s">
        <v>178</v>
      </c>
      <c r="B22" s="151" t="s">
        <v>116</v>
      </c>
      <c r="C22" s="149" t="s">
        <v>113</v>
      </c>
      <c r="D22" s="150">
        <f>D21</f>
        <v>1230.5</v>
      </c>
      <c r="E22" s="292"/>
      <c r="F22" s="87"/>
      <c r="G22" s="289"/>
      <c r="H22" s="87"/>
      <c r="I22" s="289"/>
      <c r="J22" s="72"/>
      <c r="K22" s="289"/>
      <c r="L22" s="72"/>
      <c r="M22" s="72"/>
      <c r="N22" s="72"/>
      <c r="O22" s="72"/>
    </row>
    <row r="23" spans="1:15" ht="14.25" x14ac:dyDescent="0.2">
      <c r="A23" s="147" t="s">
        <v>179</v>
      </c>
      <c r="B23" s="148" t="s">
        <v>117</v>
      </c>
      <c r="C23" s="149" t="s">
        <v>113</v>
      </c>
      <c r="D23" s="150">
        <f>420*2.5+76.8*2.5</f>
        <v>1242</v>
      </c>
      <c r="E23" s="292"/>
      <c r="F23" s="87"/>
      <c r="G23" s="289"/>
      <c r="H23" s="72"/>
      <c r="I23" s="289"/>
      <c r="J23" s="72"/>
      <c r="K23" s="289"/>
      <c r="L23" s="72"/>
      <c r="M23" s="72"/>
      <c r="N23" s="72"/>
      <c r="O23" s="72"/>
    </row>
    <row r="24" spans="1:15" ht="38.25" x14ac:dyDescent="0.2">
      <c r="A24" s="147" t="s">
        <v>180</v>
      </c>
      <c r="B24" s="151" t="s">
        <v>546</v>
      </c>
      <c r="C24" s="149" t="s">
        <v>113</v>
      </c>
      <c r="D24" s="150">
        <f>D23</f>
        <v>1242</v>
      </c>
      <c r="E24" s="86"/>
      <c r="F24" s="87"/>
      <c r="G24" s="289"/>
      <c r="H24" s="87"/>
      <c r="I24" s="88"/>
      <c r="J24" s="87"/>
      <c r="K24" s="289"/>
      <c r="L24" s="72"/>
      <c r="M24" s="72"/>
      <c r="N24" s="72"/>
      <c r="O24" s="72"/>
    </row>
    <row r="25" spans="1:15" ht="38.25" x14ac:dyDescent="0.2">
      <c r="A25" s="147" t="s">
        <v>181</v>
      </c>
      <c r="B25" s="148" t="s">
        <v>118</v>
      </c>
      <c r="C25" s="149" t="s">
        <v>108</v>
      </c>
      <c r="D25" s="153">
        <v>498</v>
      </c>
      <c r="E25" s="292"/>
      <c r="F25" s="87"/>
      <c r="G25" s="289"/>
      <c r="H25" s="72"/>
      <c r="I25" s="289"/>
      <c r="J25" s="72"/>
      <c r="K25" s="289"/>
      <c r="L25" s="72"/>
      <c r="M25" s="72"/>
      <c r="N25" s="72"/>
      <c r="O25" s="72"/>
    </row>
    <row r="26" spans="1:15" ht="25.5" x14ac:dyDescent="0.2">
      <c r="A26" s="147" t="s">
        <v>182</v>
      </c>
      <c r="B26" s="148" t="s">
        <v>119</v>
      </c>
      <c r="C26" s="149" t="s">
        <v>110</v>
      </c>
      <c r="D26" s="150">
        <v>122.65</v>
      </c>
      <c r="E26" s="291"/>
      <c r="F26" s="87"/>
      <c r="G26" s="289"/>
      <c r="H26" s="72"/>
      <c r="I26" s="289"/>
      <c r="J26" s="72"/>
      <c r="K26" s="289"/>
      <c r="L26" s="72"/>
      <c r="M26" s="72"/>
      <c r="N26" s="72"/>
      <c r="O26" s="72"/>
    </row>
    <row r="27" spans="1:15" ht="14.25" x14ac:dyDescent="0.2">
      <c r="A27" s="147" t="s">
        <v>183</v>
      </c>
      <c r="B27" s="148" t="s">
        <v>120</v>
      </c>
      <c r="C27" s="149" t="s">
        <v>110</v>
      </c>
      <c r="D27" s="150">
        <v>245.3</v>
      </c>
      <c r="E27" s="291"/>
      <c r="F27" s="87"/>
      <c r="G27" s="289"/>
      <c r="H27" s="72"/>
      <c r="I27" s="289"/>
      <c r="J27" s="72"/>
      <c r="K27" s="289"/>
      <c r="L27" s="72"/>
      <c r="M27" s="72"/>
      <c r="N27" s="72"/>
      <c r="O27" s="72"/>
    </row>
    <row r="28" spans="1:15" ht="51" x14ac:dyDescent="0.2">
      <c r="A28" s="147" t="s">
        <v>184</v>
      </c>
      <c r="B28" s="154" t="s">
        <v>121</v>
      </c>
      <c r="C28" s="149" t="s">
        <v>110</v>
      </c>
      <c r="D28" s="150">
        <f>0.06*D19</f>
        <v>0.63</v>
      </c>
      <c r="E28" s="292"/>
      <c r="F28" s="72"/>
      <c r="G28" s="289"/>
      <c r="H28" s="72"/>
      <c r="I28" s="289"/>
      <c r="J28" s="72"/>
      <c r="K28" s="289"/>
      <c r="L28" s="72"/>
      <c r="M28" s="72"/>
      <c r="N28" s="72"/>
      <c r="O28" s="72"/>
    </row>
    <row r="29" spans="1:15" x14ac:dyDescent="0.2">
      <c r="A29" s="147" t="s">
        <v>185</v>
      </c>
      <c r="B29" s="155" t="s">
        <v>122</v>
      </c>
      <c r="C29" s="149" t="s">
        <v>108</v>
      </c>
      <c r="D29" s="150">
        <v>626.11</v>
      </c>
      <c r="E29" s="85"/>
      <c r="F29" s="87"/>
      <c r="G29" s="289"/>
      <c r="H29" s="87"/>
      <c r="I29" s="289"/>
      <c r="J29" s="72"/>
      <c r="K29" s="289"/>
      <c r="L29" s="72"/>
      <c r="M29" s="72"/>
      <c r="N29" s="72"/>
      <c r="O29" s="72"/>
    </row>
    <row r="30" spans="1:15" x14ac:dyDescent="0.2">
      <c r="A30" s="18"/>
      <c r="B30" s="156" t="s">
        <v>123</v>
      </c>
      <c r="C30" s="156"/>
      <c r="D30" s="157"/>
      <c r="E30" s="25"/>
      <c r="F30" s="31"/>
      <c r="G30" s="33"/>
      <c r="H30" s="35"/>
      <c r="I30" s="33"/>
      <c r="J30" s="35"/>
      <c r="K30" s="33"/>
      <c r="L30" s="35"/>
      <c r="M30" s="33"/>
      <c r="N30" s="35"/>
      <c r="O30" s="41"/>
    </row>
    <row r="31" spans="1:15" s="89" customFormat="1" ht="38.25" x14ac:dyDescent="0.2">
      <c r="A31" s="147" t="s">
        <v>186</v>
      </c>
      <c r="B31" s="148" t="s">
        <v>681</v>
      </c>
      <c r="C31" s="149" t="s">
        <v>108</v>
      </c>
      <c r="D31" s="150">
        <f>D53</f>
        <v>21.91</v>
      </c>
      <c r="E31" s="86"/>
      <c r="F31" s="87"/>
      <c r="G31" s="289"/>
      <c r="H31" s="87"/>
      <c r="I31" s="88"/>
      <c r="J31" s="87"/>
      <c r="K31" s="289"/>
      <c r="L31" s="72"/>
      <c r="M31" s="72"/>
      <c r="N31" s="72"/>
      <c r="O31" s="72"/>
    </row>
    <row r="32" spans="1:15" s="89" customFormat="1" ht="38.25" x14ac:dyDescent="0.2">
      <c r="A32" s="147" t="s">
        <v>187</v>
      </c>
      <c r="B32" s="148" t="s">
        <v>682</v>
      </c>
      <c r="C32" s="149" t="s">
        <v>108</v>
      </c>
      <c r="D32" s="150">
        <f>D54</f>
        <v>46.22</v>
      </c>
      <c r="E32" s="86"/>
      <c r="F32" s="87"/>
      <c r="G32" s="289"/>
      <c r="H32" s="87"/>
      <c r="I32" s="88"/>
      <c r="J32" s="87"/>
      <c r="K32" s="289"/>
      <c r="L32" s="72"/>
      <c r="M32" s="72"/>
      <c r="N32" s="72"/>
      <c r="O32" s="72"/>
    </row>
    <row r="33" spans="1:15" s="89" customFormat="1" ht="38.25" x14ac:dyDescent="0.2">
      <c r="A33" s="147" t="s">
        <v>188</v>
      </c>
      <c r="B33" s="148" t="s">
        <v>683</v>
      </c>
      <c r="C33" s="149" t="s">
        <v>108</v>
      </c>
      <c r="D33" s="150">
        <f>D55</f>
        <v>10.75</v>
      </c>
      <c r="E33" s="86"/>
      <c r="F33" s="87"/>
      <c r="G33" s="289"/>
      <c r="H33" s="87"/>
      <c r="I33" s="88"/>
      <c r="J33" s="87"/>
      <c r="K33" s="289"/>
      <c r="L33" s="72"/>
      <c r="M33" s="72"/>
      <c r="N33" s="72"/>
      <c r="O33" s="72"/>
    </row>
    <row r="34" spans="1:15" ht="25.5" x14ac:dyDescent="0.2">
      <c r="A34" s="147" t="s">
        <v>189</v>
      </c>
      <c r="B34" s="148" t="s">
        <v>109</v>
      </c>
      <c r="C34" s="149" t="s">
        <v>110</v>
      </c>
      <c r="D34" s="150">
        <v>124.06</v>
      </c>
      <c r="E34" s="344"/>
      <c r="F34" s="342"/>
      <c r="G34" s="343"/>
      <c r="H34" s="341"/>
      <c r="I34" s="343"/>
      <c r="J34" s="340"/>
      <c r="K34" s="343"/>
      <c r="L34" s="340"/>
      <c r="M34" s="340"/>
      <c r="N34" s="340"/>
      <c r="O34" s="72"/>
    </row>
    <row r="35" spans="1:15" ht="63.75" x14ac:dyDescent="0.2">
      <c r="A35" s="147" t="s">
        <v>190</v>
      </c>
      <c r="B35" s="148" t="s">
        <v>111</v>
      </c>
      <c r="C35" s="149" t="s">
        <v>110</v>
      </c>
      <c r="D35" s="150">
        <v>40.22</v>
      </c>
      <c r="E35" s="345"/>
      <c r="F35" s="342"/>
      <c r="G35" s="343"/>
      <c r="H35" s="340"/>
      <c r="I35" s="343"/>
      <c r="J35" s="340"/>
      <c r="K35" s="343"/>
      <c r="L35" s="340"/>
      <c r="M35" s="340"/>
      <c r="N35" s="340"/>
      <c r="O35" s="72"/>
    </row>
    <row r="36" spans="1:15" ht="25.5" x14ac:dyDescent="0.2">
      <c r="A36" s="147" t="s">
        <v>191</v>
      </c>
      <c r="B36" s="148" t="s">
        <v>124</v>
      </c>
      <c r="C36" s="149" t="s">
        <v>113</v>
      </c>
      <c r="D36" s="150">
        <f>26*1.5</f>
        <v>39</v>
      </c>
      <c r="E36" s="86"/>
      <c r="F36" s="87"/>
      <c r="G36" s="289"/>
      <c r="H36" s="87"/>
      <c r="I36" s="88"/>
      <c r="J36" s="87"/>
      <c r="K36" s="289"/>
      <c r="L36" s="72"/>
      <c r="M36" s="72"/>
      <c r="N36" s="72"/>
      <c r="O36" s="72"/>
    </row>
    <row r="37" spans="1:15" ht="38.25" x14ac:dyDescent="0.2">
      <c r="A37" s="147" t="s">
        <v>192</v>
      </c>
      <c r="B37" s="151" t="s">
        <v>125</v>
      </c>
      <c r="C37" s="149" t="s">
        <v>113</v>
      </c>
      <c r="D37" s="150">
        <f>D36</f>
        <v>39</v>
      </c>
      <c r="E37" s="292"/>
      <c r="F37" s="87"/>
      <c r="G37" s="289"/>
      <c r="H37" s="87"/>
      <c r="I37" s="289"/>
      <c r="J37" s="72"/>
      <c r="K37" s="289"/>
      <c r="L37" s="72"/>
      <c r="M37" s="72"/>
      <c r="N37" s="72"/>
      <c r="O37" s="72"/>
    </row>
    <row r="38" spans="1:15" ht="25.5" x14ac:dyDescent="0.2">
      <c r="A38" s="147" t="s">
        <v>310</v>
      </c>
      <c r="B38" s="148" t="s">
        <v>126</v>
      </c>
      <c r="C38" s="149" t="s">
        <v>127</v>
      </c>
      <c r="D38" s="150">
        <f>14*5*1.5</f>
        <v>105</v>
      </c>
      <c r="E38" s="292"/>
      <c r="F38" s="87"/>
      <c r="G38" s="289"/>
      <c r="H38" s="72"/>
      <c r="I38" s="289"/>
      <c r="J38" s="72"/>
      <c r="K38" s="289"/>
      <c r="L38" s="72"/>
      <c r="M38" s="72"/>
      <c r="N38" s="72"/>
      <c r="O38" s="72"/>
    </row>
    <row r="39" spans="1:15" ht="38.25" x14ac:dyDescent="0.2">
      <c r="A39" s="147" t="s">
        <v>311</v>
      </c>
      <c r="B39" s="151" t="s">
        <v>546</v>
      </c>
      <c r="C39" s="149" t="s">
        <v>113</v>
      </c>
      <c r="D39" s="150">
        <f>D38</f>
        <v>105</v>
      </c>
      <c r="E39" s="86"/>
      <c r="F39" s="87"/>
      <c r="G39" s="289"/>
      <c r="H39" s="87"/>
      <c r="I39" s="88"/>
      <c r="J39" s="87"/>
      <c r="K39" s="289"/>
      <c r="L39" s="72"/>
      <c r="M39" s="72"/>
      <c r="N39" s="72"/>
      <c r="O39" s="72"/>
    </row>
    <row r="40" spans="1:15" ht="38.25" x14ac:dyDescent="0.2">
      <c r="A40" s="147" t="s">
        <v>312</v>
      </c>
      <c r="B40" s="148" t="s">
        <v>118</v>
      </c>
      <c r="C40" s="149" t="s">
        <v>108</v>
      </c>
      <c r="D40" s="150">
        <v>29.25</v>
      </c>
      <c r="E40" s="292"/>
      <c r="F40" s="87"/>
      <c r="G40" s="289"/>
      <c r="H40" s="72"/>
      <c r="I40" s="289"/>
      <c r="J40" s="72"/>
      <c r="K40" s="289"/>
      <c r="L40" s="72"/>
      <c r="M40" s="72"/>
      <c r="N40" s="72"/>
      <c r="O40" s="72"/>
    </row>
    <row r="41" spans="1:15" ht="25.5" x14ac:dyDescent="0.2">
      <c r="A41" s="147" t="s">
        <v>313</v>
      </c>
      <c r="B41" s="148" t="s">
        <v>119</v>
      </c>
      <c r="C41" s="149" t="s">
        <v>110</v>
      </c>
      <c r="D41" s="150">
        <v>17.75</v>
      </c>
      <c r="E41" s="291"/>
      <c r="F41" s="87"/>
      <c r="G41" s="289"/>
      <c r="H41" s="72"/>
      <c r="I41" s="289"/>
      <c r="J41" s="72"/>
      <c r="K41" s="289"/>
      <c r="L41" s="72"/>
      <c r="M41" s="72"/>
      <c r="N41" s="72"/>
      <c r="O41" s="72"/>
    </row>
    <row r="42" spans="1:15" ht="14.25" x14ac:dyDescent="0.2">
      <c r="A42" s="147" t="s">
        <v>314</v>
      </c>
      <c r="B42" s="148" t="s">
        <v>120</v>
      </c>
      <c r="C42" s="149" t="s">
        <v>110</v>
      </c>
      <c r="D42" s="150">
        <v>35.5</v>
      </c>
      <c r="E42" s="291"/>
      <c r="F42" s="87"/>
      <c r="G42" s="289"/>
      <c r="H42" s="72"/>
      <c r="I42" s="289"/>
      <c r="J42" s="72"/>
      <c r="K42" s="289"/>
      <c r="L42" s="72"/>
      <c r="M42" s="72"/>
      <c r="N42" s="72"/>
      <c r="O42" s="72"/>
    </row>
    <row r="43" spans="1:15" s="192" customFormat="1" ht="25.5" x14ac:dyDescent="0.2">
      <c r="A43" s="184">
        <v>2</v>
      </c>
      <c r="B43" s="185" t="s">
        <v>128</v>
      </c>
      <c r="C43" s="186"/>
      <c r="D43" s="187"/>
      <c r="E43" s="188"/>
      <c r="F43" s="189"/>
      <c r="G43" s="190"/>
      <c r="H43" s="191"/>
      <c r="I43" s="190"/>
      <c r="J43" s="191"/>
      <c r="K43" s="190"/>
      <c r="L43" s="191"/>
      <c r="M43" s="190"/>
      <c r="N43" s="191"/>
      <c r="O43" s="189"/>
    </row>
    <row r="44" spans="1:15" s="126" customFormat="1" ht="51" x14ac:dyDescent="0.2">
      <c r="A44" s="119" t="s">
        <v>193</v>
      </c>
      <c r="B44" s="179" t="s">
        <v>129</v>
      </c>
      <c r="C44" s="160" t="s">
        <v>108</v>
      </c>
      <c r="D44" s="153">
        <f>'[1]01_Mednieku'!$D$7</f>
        <v>8.4700000000000006</v>
      </c>
      <c r="E44" s="292"/>
      <c r="F44" s="72"/>
      <c r="G44" s="289"/>
      <c r="H44" s="87"/>
      <c r="I44" s="289"/>
      <c r="J44" s="87"/>
      <c r="K44" s="289"/>
      <c r="L44" s="72"/>
      <c r="M44" s="72"/>
      <c r="N44" s="72"/>
      <c r="O44" s="72"/>
    </row>
    <row r="45" spans="1:15" s="126" customFormat="1" ht="51" x14ac:dyDescent="0.2">
      <c r="A45" s="119" t="s">
        <v>194</v>
      </c>
      <c r="B45" s="179" t="s">
        <v>130</v>
      </c>
      <c r="C45" s="160" t="s">
        <v>108</v>
      </c>
      <c r="D45" s="153">
        <f>'[1]01_Mednieku'!$D$8</f>
        <v>68.849999999999994</v>
      </c>
      <c r="E45" s="292"/>
      <c r="F45" s="72"/>
      <c r="G45" s="289"/>
      <c r="H45" s="87"/>
      <c r="I45" s="289"/>
      <c r="J45" s="87"/>
      <c r="K45" s="289"/>
      <c r="L45" s="72"/>
      <c r="M45" s="72"/>
      <c r="N45" s="72"/>
      <c r="O45" s="72"/>
    </row>
    <row r="46" spans="1:15" s="126" customFormat="1" ht="51" x14ac:dyDescent="0.2">
      <c r="A46" s="119" t="s">
        <v>195</v>
      </c>
      <c r="B46" s="179" t="s">
        <v>131</v>
      </c>
      <c r="C46" s="160" t="s">
        <v>108</v>
      </c>
      <c r="D46" s="153">
        <f>'[1]01_Mednieku'!$D$9</f>
        <v>341.71</v>
      </c>
      <c r="E46" s="292"/>
      <c r="F46" s="72"/>
      <c r="G46" s="289"/>
      <c r="H46" s="87"/>
      <c r="I46" s="289"/>
      <c r="J46" s="87"/>
      <c r="K46" s="289"/>
      <c r="L46" s="72"/>
      <c r="M46" s="72"/>
      <c r="N46" s="72"/>
      <c r="O46" s="72"/>
    </row>
    <row r="47" spans="1:15" s="126" customFormat="1" ht="51" x14ac:dyDescent="0.2">
      <c r="A47" s="119" t="s">
        <v>196</v>
      </c>
      <c r="B47" s="179" t="s">
        <v>132</v>
      </c>
      <c r="C47" s="160" t="s">
        <v>108</v>
      </c>
      <c r="D47" s="153">
        <f>'[1]01_Mednieku'!$D$10</f>
        <v>51.54</v>
      </c>
      <c r="E47" s="292"/>
      <c r="F47" s="72"/>
      <c r="G47" s="289"/>
      <c r="H47" s="87"/>
      <c r="I47" s="289"/>
      <c r="J47" s="87"/>
      <c r="K47" s="289"/>
      <c r="L47" s="72"/>
      <c r="M47" s="72"/>
      <c r="N47" s="72"/>
      <c r="O47" s="72"/>
    </row>
    <row r="48" spans="1:15" s="126" customFormat="1" ht="51" x14ac:dyDescent="0.2">
      <c r="A48" s="119" t="s">
        <v>197</v>
      </c>
      <c r="B48" s="179" t="s">
        <v>133</v>
      </c>
      <c r="C48" s="160" t="s">
        <v>108</v>
      </c>
      <c r="D48" s="153">
        <f>'[1]01_Mednieku'!$D$11</f>
        <v>9.0500000000000007</v>
      </c>
      <c r="E48" s="292"/>
      <c r="F48" s="72"/>
      <c r="G48" s="289"/>
      <c r="H48" s="87"/>
      <c r="I48" s="289"/>
      <c r="J48" s="87"/>
      <c r="K48" s="289"/>
      <c r="L48" s="72"/>
      <c r="M48" s="72"/>
      <c r="N48" s="72"/>
      <c r="O48" s="72"/>
    </row>
    <row r="49" spans="1:15" s="126" customFormat="1" ht="51" x14ac:dyDescent="0.2">
      <c r="A49" s="119" t="s">
        <v>198</v>
      </c>
      <c r="B49" s="179" t="s">
        <v>134</v>
      </c>
      <c r="C49" s="160" t="s">
        <v>108</v>
      </c>
      <c r="D49" s="153">
        <f>'[1]01_Mednieku'!$D$12</f>
        <v>18.38</v>
      </c>
      <c r="E49" s="292"/>
      <c r="F49" s="72"/>
      <c r="G49" s="289"/>
      <c r="H49" s="87"/>
      <c r="I49" s="289"/>
      <c r="J49" s="87"/>
      <c r="K49" s="289"/>
      <c r="L49" s="72"/>
      <c r="M49" s="72"/>
      <c r="N49" s="72"/>
      <c r="O49" s="72"/>
    </row>
    <row r="50" spans="1:15" s="126" customFormat="1" ht="51" x14ac:dyDescent="0.2">
      <c r="A50" s="119" t="s">
        <v>199</v>
      </c>
      <c r="B50" s="179" t="s">
        <v>135</v>
      </c>
      <c r="C50" s="160" t="s">
        <v>108</v>
      </c>
      <c r="D50" s="153">
        <f>'[1]01_Mednieku'!$D$13</f>
        <v>17.86</v>
      </c>
      <c r="E50" s="292"/>
      <c r="F50" s="72"/>
      <c r="G50" s="289"/>
      <c r="H50" s="87"/>
      <c r="I50" s="289"/>
      <c r="J50" s="87"/>
      <c r="K50" s="289"/>
      <c r="L50" s="72"/>
      <c r="M50" s="72"/>
      <c r="N50" s="72"/>
      <c r="O50" s="72"/>
    </row>
    <row r="51" spans="1:15" s="126" customFormat="1" ht="51" x14ac:dyDescent="0.2">
      <c r="A51" s="119" t="s">
        <v>200</v>
      </c>
      <c r="B51" s="179" t="s">
        <v>136</v>
      </c>
      <c r="C51" s="160" t="s">
        <v>108</v>
      </c>
      <c r="D51" s="153">
        <f>'[1]01_Mednieku'!$D$14</f>
        <v>24.99</v>
      </c>
      <c r="E51" s="292"/>
      <c r="F51" s="72"/>
      <c r="G51" s="289"/>
      <c r="H51" s="87"/>
      <c r="I51" s="289"/>
      <c r="J51" s="87"/>
      <c r="K51" s="289"/>
      <c r="L51" s="72"/>
      <c r="M51" s="72"/>
      <c r="N51" s="72"/>
      <c r="O51" s="72"/>
    </row>
    <row r="52" spans="1:15" s="126" customFormat="1" ht="51" x14ac:dyDescent="0.2">
      <c r="A52" s="119" t="s">
        <v>201</v>
      </c>
      <c r="B52" s="179" t="s">
        <v>137</v>
      </c>
      <c r="C52" s="160" t="s">
        <v>108</v>
      </c>
      <c r="D52" s="153">
        <f>'[1]01_Mednieku'!$D$15</f>
        <v>4.26</v>
      </c>
      <c r="E52" s="292"/>
      <c r="F52" s="72"/>
      <c r="G52" s="289"/>
      <c r="H52" s="87"/>
      <c r="I52" s="289"/>
      <c r="J52" s="87"/>
      <c r="K52" s="289"/>
      <c r="L52" s="72"/>
      <c r="M52" s="72"/>
      <c r="N52" s="72"/>
      <c r="O52" s="72"/>
    </row>
    <row r="53" spans="1:15" s="126" customFormat="1" ht="51" x14ac:dyDescent="0.2">
      <c r="A53" s="119" t="s">
        <v>202</v>
      </c>
      <c r="B53" s="179" t="s">
        <v>138</v>
      </c>
      <c r="C53" s="160" t="s">
        <v>108</v>
      </c>
      <c r="D53" s="153">
        <f>'[1]01_Mednieku'!$D$16</f>
        <v>21.91</v>
      </c>
      <c r="E53" s="292"/>
      <c r="F53" s="72"/>
      <c r="G53" s="289"/>
      <c r="H53" s="87"/>
      <c r="I53" s="289"/>
      <c r="J53" s="87"/>
      <c r="K53" s="289"/>
      <c r="L53" s="72"/>
      <c r="M53" s="72"/>
      <c r="N53" s="72"/>
      <c r="O53" s="72"/>
    </row>
    <row r="54" spans="1:15" s="126" customFormat="1" ht="51" x14ac:dyDescent="0.2">
      <c r="A54" s="119" t="s">
        <v>203</v>
      </c>
      <c r="B54" s="179" t="s">
        <v>139</v>
      </c>
      <c r="C54" s="160" t="s">
        <v>108</v>
      </c>
      <c r="D54" s="153">
        <f>'[1]01_Mednieku'!$D$17</f>
        <v>46.22</v>
      </c>
      <c r="E54" s="292"/>
      <c r="F54" s="72"/>
      <c r="G54" s="289"/>
      <c r="H54" s="87"/>
      <c r="I54" s="289"/>
      <c r="J54" s="87"/>
      <c r="K54" s="289"/>
      <c r="L54" s="72"/>
      <c r="M54" s="72"/>
      <c r="N54" s="72"/>
      <c r="O54" s="72"/>
    </row>
    <row r="55" spans="1:15" s="126" customFormat="1" ht="51" x14ac:dyDescent="0.2">
      <c r="A55" s="119" t="s">
        <v>204</v>
      </c>
      <c r="B55" s="179" t="s">
        <v>140</v>
      </c>
      <c r="C55" s="160" t="s">
        <v>108</v>
      </c>
      <c r="D55" s="153">
        <f>'[1]01_Mednieku'!$D$18</f>
        <v>10.75</v>
      </c>
      <c r="E55" s="292"/>
      <c r="F55" s="72"/>
      <c r="G55" s="289"/>
      <c r="H55" s="87"/>
      <c r="I55" s="289"/>
      <c r="J55" s="87"/>
      <c r="K55" s="289"/>
      <c r="L55" s="72"/>
      <c r="M55" s="72"/>
      <c r="N55" s="72"/>
      <c r="O55" s="72"/>
    </row>
    <row r="56" spans="1:15" s="126" customFormat="1" ht="38.25" x14ac:dyDescent="0.2">
      <c r="A56" s="119" t="s">
        <v>205</v>
      </c>
      <c r="B56" s="164" t="s">
        <v>141</v>
      </c>
      <c r="C56" s="160" t="s">
        <v>26</v>
      </c>
      <c r="D56" s="162">
        <f>'[1]01_Mednieku'!$D$19</f>
        <v>1</v>
      </c>
      <c r="E56" s="292"/>
      <c r="F56" s="72"/>
      <c r="G56" s="289"/>
      <c r="H56" s="87"/>
      <c r="I56" s="289"/>
      <c r="J56" s="87"/>
      <c r="K56" s="289"/>
      <c r="L56" s="72"/>
      <c r="M56" s="72"/>
      <c r="N56" s="72"/>
      <c r="O56" s="72"/>
    </row>
    <row r="57" spans="1:15" s="126" customFormat="1" ht="38.25" x14ac:dyDescent="0.2">
      <c r="A57" s="119" t="s">
        <v>206</v>
      </c>
      <c r="B57" s="164" t="s">
        <v>142</v>
      </c>
      <c r="C57" s="160" t="s">
        <v>26</v>
      </c>
      <c r="D57" s="162">
        <f>'[1]01_Mednieku'!$D$20</f>
        <v>1</v>
      </c>
      <c r="E57" s="292"/>
      <c r="F57" s="72"/>
      <c r="G57" s="289"/>
      <c r="H57" s="87"/>
      <c r="I57" s="289"/>
      <c r="J57" s="87"/>
      <c r="K57" s="289"/>
      <c r="L57" s="72"/>
      <c r="M57" s="72"/>
      <c r="N57" s="72"/>
      <c r="O57" s="72"/>
    </row>
    <row r="58" spans="1:15" s="126" customFormat="1" ht="38.25" x14ac:dyDescent="0.2">
      <c r="A58" s="119" t="s">
        <v>207</v>
      </c>
      <c r="B58" s="164" t="s">
        <v>143</v>
      </c>
      <c r="C58" s="160" t="s">
        <v>26</v>
      </c>
      <c r="D58" s="162">
        <f>'[1]01_Mednieku'!$D$21</f>
        <v>3</v>
      </c>
      <c r="E58" s="292"/>
      <c r="F58" s="72"/>
      <c r="G58" s="289"/>
      <c r="H58" s="72"/>
      <c r="I58" s="289"/>
      <c r="J58" s="72"/>
      <c r="K58" s="289"/>
      <c r="L58" s="72"/>
      <c r="M58" s="289"/>
      <c r="N58" s="72"/>
      <c r="O58" s="72"/>
    </row>
    <row r="59" spans="1:15" s="126" customFormat="1" ht="38.25" x14ac:dyDescent="0.2">
      <c r="A59" s="119" t="s">
        <v>208</v>
      </c>
      <c r="B59" s="164" t="s">
        <v>144</v>
      </c>
      <c r="C59" s="160" t="s">
        <v>26</v>
      </c>
      <c r="D59" s="163">
        <f>'[1]01_Mednieku'!$D$22</f>
        <v>12</v>
      </c>
      <c r="E59" s="292"/>
      <c r="F59" s="72"/>
      <c r="G59" s="289"/>
      <c r="H59" s="72"/>
      <c r="I59" s="289"/>
      <c r="J59" s="92"/>
      <c r="K59" s="289"/>
      <c r="L59" s="72"/>
      <c r="M59" s="289"/>
      <c r="N59" s="72"/>
      <c r="O59" s="72"/>
    </row>
    <row r="60" spans="1:15" s="126" customFormat="1" ht="38.25" x14ac:dyDescent="0.2">
      <c r="A60" s="119" t="s">
        <v>209</v>
      </c>
      <c r="B60" s="164" t="s">
        <v>145</v>
      </c>
      <c r="C60" s="160" t="s">
        <v>26</v>
      </c>
      <c r="D60" s="163">
        <f>'[1]01_Mednieku'!$D$23</f>
        <v>3</v>
      </c>
      <c r="E60" s="292"/>
      <c r="F60" s="72"/>
      <c r="G60" s="289"/>
      <c r="H60" s="72"/>
      <c r="I60" s="289"/>
      <c r="J60" s="92"/>
      <c r="K60" s="289"/>
      <c r="L60" s="72"/>
      <c r="M60" s="289"/>
      <c r="N60" s="72"/>
      <c r="O60" s="72"/>
    </row>
    <row r="61" spans="1:15" s="126" customFormat="1" ht="25.5" x14ac:dyDescent="0.2">
      <c r="A61" s="119" t="s">
        <v>210</v>
      </c>
      <c r="B61" s="164" t="s">
        <v>219</v>
      </c>
      <c r="C61" s="193" t="s">
        <v>147</v>
      </c>
      <c r="D61" s="199">
        <v>35</v>
      </c>
      <c r="E61" s="292"/>
      <c r="F61" s="72"/>
      <c r="G61" s="289"/>
      <c r="H61" s="87"/>
      <c r="I61" s="289"/>
      <c r="J61" s="87"/>
      <c r="K61" s="289"/>
      <c r="L61" s="72"/>
      <c r="M61" s="72"/>
      <c r="N61" s="72"/>
      <c r="O61" s="72"/>
    </row>
    <row r="62" spans="1:15" s="126" customFormat="1" ht="25.5" x14ac:dyDescent="0.2">
      <c r="A62" s="119" t="s">
        <v>211</v>
      </c>
      <c r="B62" s="164" t="s">
        <v>220</v>
      </c>
      <c r="C62" s="160" t="s">
        <v>147</v>
      </c>
      <c r="D62" s="200">
        <v>3</v>
      </c>
      <c r="E62" s="292"/>
      <c r="F62" s="72"/>
      <c r="G62" s="289"/>
      <c r="H62" s="87"/>
      <c r="I62" s="289"/>
      <c r="J62" s="87"/>
      <c r="K62" s="289"/>
      <c r="L62" s="72"/>
      <c r="M62" s="72"/>
      <c r="N62" s="72"/>
      <c r="O62" s="72"/>
    </row>
    <row r="63" spans="1:15" s="126" customFormat="1" ht="25.5" x14ac:dyDescent="0.2">
      <c r="A63" s="119" t="s">
        <v>212</v>
      </c>
      <c r="B63" s="164" t="s">
        <v>221</v>
      </c>
      <c r="C63" s="160" t="s">
        <v>147</v>
      </c>
      <c r="D63" s="200">
        <v>11</v>
      </c>
      <c r="E63" s="292"/>
      <c r="F63" s="72"/>
      <c r="G63" s="289"/>
      <c r="H63" s="87"/>
      <c r="I63" s="289"/>
      <c r="J63" s="87"/>
      <c r="K63" s="289"/>
      <c r="L63" s="72"/>
      <c r="M63" s="72"/>
      <c r="N63" s="72"/>
      <c r="O63" s="72"/>
    </row>
    <row r="64" spans="1:15" s="126" customFormat="1" ht="25.5" x14ac:dyDescent="0.2">
      <c r="A64" s="119" t="s">
        <v>213</v>
      </c>
      <c r="B64" s="164" t="s">
        <v>222</v>
      </c>
      <c r="C64" s="160" t="s">
        <v>147</v>
      </c>
      <c r="D64" s="201">
        <v>14</v>
      </c>
      <c r="E64" s="292"/>
      <c r="F64" s="72"/>
      <c r="G64" s="289"/>
      <c r="H64" s="87"/>
      <c r="I64" s="289"/>
      <c r="J64" s="87"/>
      <c r="K64" s="289"/>
      <c r="L64" s="72"/>
      <c r="M64" s="72"/>
      <c r="N64" s="72"/>
      <c r="O64" s="72"/>
    </row>
    <row r="65" spans="1:15" s="126" customFormat="1" x14ac:dyDescent="0.2">
      <c r="A65" s="119" t="s">
        <v>214</v>
      </c>
      <c r="B65" s="194" t="s">
        <v>223</v>
      </c>
      <c r="C65" s="195"/>
      <c r="D65" s="202"/>
      <c r="E65" s="180"/>
      <c r="F65" s="181"/>
      <c r="G65" s="182"/>
      <c r="H65" s="183"/>
      <c r="I65" s="182"/>
      <c r="J65" s="183"/>
      <c r="K65" s="182"/>
      <c r="L65" s="183"/>
      <c r="M65" s="182"/>
      <c r="N65" s="183"/>
      <c r="O65" s="181"/>
    </row>
    <row r="66" spans="1:15" s="126" customFormat="1" x14ac:dyDescent="0.2">
      <c r="A66" s="119" t="s">
        <v>233</v>
      </c>
      <c r="B66" s="161" t="s">
        <v>224</v>
      </c>
      <c r="C66" s="195" t="s">
        <v>147</v>
      </c>
      <c r="D66" s="202">
        <v>1</v>
      </c>
      <c r="E66" s="237"/>
      <c r="F66" s="183"/>
      <c r="G66" s="183"/>
      <c r="H66" s="293"/>
      <c r="I66" s="183"/>
      <c r="J66" s="293"/>
      <c r="K66" s="293"/>
      <c r="L66" s="293"/>
      <c r="M66" s="293"/>
      <c r="N66" s="293"/>
      <c r="O66" s="293"/>
    </row>
    <row r="67" spans="1:15" s="126" customFormat="1" ht="14.25" x14ac:dyDescent="0.2">
      <c r="A67" s="119" t="s">
        <v>234</v>
      </c>
      <c r="B67" s="161" t="s">
        <v>225</v>
      </c>
      <c r="C67" s="195" t="s">
        <v>147</v>
      </c>
      <c r="D67" s="202">
        <v>1</v>
      </c>
      <c r="E67" s="237"/>
      <c r="F67" s="183"/>
      <c r="G67" s="183"/>
      <c r="H67" s="293"/>
      <c r="I67" s="183"/>
      <c r="J67" s="293"/>
      <c r="K67" s="293"/>
      <c r="L67" s="293"/>
      <c r="M67" s="293"/>
      <c r="N67" s="293"/>
      <c r="O67" s="293"/>
    </row>
    <row r="68" spans="1:15" s="126" customFormat="1" x14ac:dyDescent="0.2">
      <c r="A68" s="119" t="s">
        <v>235</v>
      </c>
      <c r="B68" s="161" t="s">
        <v>226</v>
      </c>
      <c r="C68" s="197" t="s">
        <v>108</v>
      </c>
      <c r="D68" s="202">
        <v>1.71</v>
      </c>
      <c r="E68" s="290"/>
      <c r="F68" s="183"/>
      <c r="G68" s="183"/>
      <c r="H68" s="293"/>
      <c r="I68" s="183"/>
      <c r="J68" s="183"/>
      <c r="K68" s="183"/>
      <c r="L68" s="183"/>
      <c r="M68" s="293"/>
      <c r="N68" s="183"/>
      <c r="O68" s="183"/>
    </row>
    <row r="69" spans="1:15" s="126" customFormat="1" x14ac:dyDescent="0.2">
      <c r="A69" s="119" t="s">
        <v>236</v>
      </c>
      <c r="B69" s="164" t="s">
        <v>227</v>
      </c>
      <c r="C69" s="160" t="s">
        <v>147</v>
      </c>
      <c r="D69" s="202">
        <v>6</v>
      </c>
      <c r="E69" s="290"/>
      <c r="F69" s="183"/>
      <c r="G69" s="183"/>
      <c r="H69" s="293"/>
      <c r="I69" s="183"/>
      <c r="J69" s="183"/>
      <c r="K69" s="183"/>
      <c r="L69" s="183"/>
      <c r="M69" s="183"/>
      <c r="N69" s="183"/>
      <c r="O69" s="183"/>
    </row>
    <row r="70" spans="1:15" s="126" customFormat="1" x14ac:dyDescent="0.2">
      <c r="A70" s="119" t="s">
        <v>237</v>
      </c>
      <c r="B70" s="161" t="s">
        <v>228</v>
      </c>
      <c r="C70" s="195" t="s">
        <v>147</v>
      </c>
      <c r="D70" s="202">
        <v>11</v>
      </c>
      <c r="E70" s="237"/>
      <c r="F70" s="183"/>
      <c r="G70" s="183"/>
      <c r="H70" s="293"/>
      <c r="I70" s="183"/>
      <c r="J70" s="293"/>
      <c r="K70" s="293"/>
      <c r="L70" s="293"/>
      <c r="M70" s="293"/>
      <c r="N70" s="293"/>
      <c r="O70" s="293"/>
    </row>
    <row r="71" spans="1:15" s="126" customFormat="1" ht="14.25" x14ac:dyDescent="0.2">
      <c r="A71" s="119" t="s">
        <v>238</v>
      </c>
      <c r="B71" s="161" t="s">
        <v>229</v>
      </c>
      <c r="C71" s="195" t="s">
        <v>147</v>
      </c>
      <c r="D71" s="202">
        <v>11</v>
      </c>
      <c r="E71" s="237"/>
      <c r="F71" s="183"/>
      <c r="G71" s="183"/>
      <c r="H71" s="293"/>
      <c r="I71" s="183"/>
      <c r="J71" s="293"/>
      <c r="K71" s="293"/>
      <c r="L71" s="293"/>
      <c r="M71" s="293"/>
      <c r="N71" s="293"/>
      <c r="O71" s="293"/>
    </row>
    <row r="72" spans="1:15" s="126" customFormat="1" x14ac:dyDescent="0.2">
      <c r="A72" s="119" t="s">
        <v>239</v>
      </c>
      <c r="B72" s="161" t="s">
        <v>230</v>
      </c>
      <c r="C72" s="197" t="s">
        <v>108</v>
      </c>
      <c r="D72" s="203">
        <v>21.29</v>
      </c>
      <c r="E72" s="290"/>
      <c r="F72" s="183"/>
      <c r="G72" s="183"/>
      <c r="H72" s="293"/>
      <c r="I72" s="183"/>
      <c r="J72" s="183"/>
      <c r="K72" s="183"/>
      <c r="L72" s="183"/>
      <c r="M72" s="293"/>
      <c r="N72" s="183"/>
      <c r="O72" s="183"/>
    </row>
    <row r="73" spans="1:15" s="126" customFormat="1" x14ac:dyDescent="0.2">
      <c r="A73" s="119" t="s">
        <v>240</v>
      </c>
      <c r="B73" s="164" t="s">
        <v>227</v>
      </c>
      <c r="C73" s="160" t="s">
        <v>147</v>
      </c>
      <c r="D73" s="204">
        <v>71</v>
      </c>
      <c r="E73" s="290"/>
      <c r="F73" s="183"/>
      <c r="G73" s="183"/>
      <c r="H73" s="293"/>
      <c r="I73" s="183"/>
      <c r="J73" s="183"/>
      <c r="K73" s="183"/>
      <c r="L73" s="183"/>
      <c r="M73" s="183"/>
      <c r="N73" s="183"/>
      <c r="O73" s="183"/>
    </row>
    <row r="74" spans="1:15" s="126" customFormat="1" x14ac:dyDescent="0.2">
      <c r="A74" s="119" t="s">
        <v>215</v>
      </c>
      <c r="B74" s="164" t="s">
        <v>146</v>
      </c>
      <c r="C74" s="160" t="s">
        <v>147</v>
      </c>
      <c r="D74" s="165">
        <f>SUM(D56:D60)</f>
        <v>20</v>
      </c>
      <c r="E74" s="292"/>
      <c r="F74" s="183"/>
      <c r="G74" s="289"/>
      <c r="H74" s="72"/>
      <c r="I74" s="183"/>
      <c r="J74" s="87"/>
      <c r="K74" s="289"/>
      <c r="L74" s="72"/>
      <c r="M74" s="72"/>
      <c r="N74" s="72"/>
      <c r="O74" s="72"/>
    </row>
    <row r="75" spans="1:15" s="126" customFormat="1" ht="25.5" x14ac:dyDescent="0.2">
      <c r="A75" s="119" t="s">
        <v>216</v>
      </c>
      <c r="B75" s="155" t="s">
        <v>148</v>
      </c>
      <c r="C75" s="166" t="s">
        <v>147</v>
      </c>
      <c r="D75" s="163">
        <f>'[1]01_Mednieku'!$D$27</f>
        <v>14</v>
      </c>
      <c r="E75" s="292"/>
      <c r="F75" s="183"/>
      <c r="G75" s="289"/>
      <c r="H75" s="72"/>
      <c r="I75" s="289"/>
      <c r="J75" s="87"/>
      <c r="K75" s="289"/>
      <c r="L75" s="72"/>
      <c r="M75" s="72"/>
      <c r="N75" s="72"/>
      <c r="O75" s="72"/>
    </row>
    <row r="76" spans="1:15" s="126" customFormat="1" x14ac:dyDescent="0.2">
      <c r="A76" s="119" t="s">
        <v>217</v>
      </c>
      <c r="B76" s="155" t="s">
        <v>149</v>
      </c>
      <c r="C76" s="166" t="s">
        <v>147</v>
      </c>
      <c r="D76" s="163">
        <f>'[1]01_Mednieku'!$D$28</f>
        <v>14</v>
      </c>
      <c r="E76" s="86"/>
      <c r="F76" s="183"/>
      <c r="G76" s="289"/>
      <c r="H76" s="87"/>
      <c r="I76" s="88"/>
      <c r="J76" s="87"/>
      <c r="K76" s="289"/>
      <c r="L76" s="72"/>
      <c r="M76" s="72"/>
      <c r="N76" s="72"/>
      <c r="O76" s="72"/>
    </row>
    <row r="77" spans="1:15" s="126" customFormat="1" x14ac:dyDescent="0.2">
      <c r="A77" s="119" t="s">
        <v>218</v>
      </c>
      <c r="B77" s="155" t="s">
        <v>150</v>
      </c>
      <c r="C77" s="166" t="s">
        <v>108</v>
      </c>
      <c r="D77" s="153">
        <v>623.99</v>
      </c>
      <c r="E77" s="292"/>
      <c r="F77" s="183"/>
      <c r="G77" s="289"/>
      <c r="H77" s="87"/>
      <c r="I77" s="289"/>
      <c r="J77" s="87"/>
      <c r="K77" s="289"/>
      <c r="L77" s="72"/>
      <c r="M77" s="72"/>
      <c r="N77" s="72"/>
      <c r="O77" s="72"/>
    </row>
    <row r="78" spans="1:15" s="126" customFormat="1" x14ac:dyDescent="0.2">
      <c r="A78" s="119" t="s">
        <v>241</v>
      </c>
      <c r="B78" s="155" t="s">
        <v>151</v>
      </c>
      <c r="C78" s="166" t="s">
        <v>108</v>
      </c>
      <c r="D78" s="153">
        <v>545.11</v>
      </c>
      <c r="E78" s="291"/>
      <c r="F78" s="183"/>
      <c r="G78" s="289"/>
      <c r="H78" s="87"/>
      <c r="I78" s="289"/>
      <c r="J78" s="87"/>
      <c r="K78" s="289"/>
      <c r="L78" s="72"/>
      <c r="M78" s="72"/>
      <c r="N78" s="72"/>
      <c r="O78" s="72"/>
    </row>
    <row r="79" spans="1:15" s="126" customFormat="1" x14ac:dyDescent="0.2">
      <c r="A79" s="119" t="s">
        <v>242</v>
      </c>
      <c r="B79" s="155" t="s">
        <v>152</v>
      </c>
      <c r="C79" s="166" t="s">
        <v>108</v>
      </c>
      <c r="D79" s="153">
        <v>545.11</v>
      </c>
      <c r="E79" s="292"/>
      <c r="F79" s="183"/>
      <c r="G79" s="289"/>
      <c r="H79" s="87"/>
      <c r="I79" s="289"/>
      <c r="J79" s="87"/>
      <c r="K79" s="289"/>
      <c r="L79" s="72"/>
      <c r="M79" s="72"/>
      <c r="N79" s="72"/>
      <c r="O79" s="72"/>
    </row>
    <row r="80" spans="1:15" s="126" customFormat="1" ht="76.5" x14ac:dyDescent="0.2">
      <c r="A80" s="119" t="s">
        <v>243</v>
      </c>
      <c r="B80" s="155" t="s">
        <v>670</v>
      </c>
      <c r="C80" s="166" t="s">
        <v>147</v>
      </c>
      <c r="D80" s="163">
        <v>13</v>
      </c>
      <c r="E80" s="292"/>
      <c r="F80" s="183"/>
      <c r="G80" s="289"/>
      <c r="H80" s="72"/>
      <c r="I80" s="289"/>
      <c r="J80" s="87"/>
      <c r="K80" s="289"/>
      <c r="L80" s="72"/>
      <c r="M80" s="72"/>
      <c r="N80" s="72"/>
      <c r="O80" s="72"/>
    </row>
    <row r="81" spans="1:15" s="126" customFormat="1" ht="51" x14ac:dyDescent="0.2">
      <c r="A81" s="119" t="s">
        <v>244</v>
      </c>
      <c r="B81" s="155" t="s">
        <v>153</v>
      </c>
      <c r="C81" s="166" t="s">
        <v>147</v>
      </c>
      <c r="D81" s="163">
        <f>'[1]01_Mednieku'!$D$30</f>
        <v>9</v>
      </c>
      <c r="E81" s="292"/>
      <c r="F81" s="183"/>
      <c r="G81" s="289"/>
      <c r="H81" s="72"/>
      <c r="I81" s="289"/>
      <c r="J81" s="87"/>
      <c r="K81" s="289"/>
      <c r="L81" s="72"/>
      <c r="M81" s="72"/>
      <c r="N81" s="72"/>
      <c r="O81" s="72"/>
    </row>
    <row r="82" spans="1:15" s="126" customFormat="1" ht="38.25" x14ac:dyDescent="0.2">
      <c r="A82" s="119" t="s">
        <v>245</v>
      </c>
      <c r="B82" s="155" t="s">
        <v>154</v>
      </c>
      <c r="C82" s="166" t="s">
        <v>155</v>
      </c>
      <c r="D82" s="163">
        <v>4</v>
      </c>
      <c r="E82" s="292"/>
      <c r="F82" s="183"/>
      <c r="G82" s="289"/>
      <c r="H82" s="72"/>
      <c r="I82" s="183"/>
      <c r="J82" s="87"/>
      <c r="K82" s="289"/>
      <c r="L82" s="72"/>
      <c r="M82" s="72"/>
      <c r="N82" s="72"/>
      <c r="O82" s="72"/>
    </row>
    <row r="83" spans="1:15" s="192" customFormat="1" ht="25.5" x14ac:dyDescent="0.2">
      <c r="A83" s="184">
        <v>3</v>
      </c>
      <c r="B83" s="185" t="s">
        <v>156</v>
      </c>
      <c r="C83" s="186"/>
      <c r="D83" s="187"/>
      <c r="E83" s="188"/>
      <c r="F83" s="189"/>
      <c r="G83" s="190"/>
      <c r="H83" s="191"/>
      <c r="I83" s="190"/>
      <c r="J83" s="191"/>
      <c r="K83" s="190"/>
      <c r="L83" s="191"/>
      <c r="M83" s="190"/>
      <c r="N83" s="191"/>
      <c r="O83" s="189"/>
    </row>
    <row r="84" spans="1:15" s="126" customFormat="1" ht="102" x14ac:dyDescent="0.2">
      <c r="A84" s="119" t="s">
        <v>246</v>
      </c>
      <c r="B84" s="168" t="s">
        <v>157</v>
      </c>
      <c r="C84" s="169" t="s">
        <v>26</v>
      </c>
      <c r="D84" s="170">
        <v>1</v>
      </c>
      <c r="E84" s="86"/>
      <c r="F84" s="293"/>
      <c r="G84" s="88"/>
      <c r="H84" s="87"/>
      <c r="I84" s="293"/>
      <c r="J84" s="87"/>
      <c r="K84" s="289"/>
      <c r="L84" s="72"/>
      <c r="M84" s="72"/>
      <c r="N84" s="72"/>
      <c r="O84" s="72"/>
    </row>
    <row r="85" spans="1:15" s="126" customFormat="1" ht="38.25" x14ac:dyDescent="0.2">
      <c r="A85" s="119" t="s">
        <v>247</v>
      </c>
      <c r="B85" s="171" t="s">
        <v>703</v>
      </c>
      <c r="C85" s="169" t="s">
        <v>26</v>
      </c>
      <c r="D85" s="170">
        <v>2</v>
      </c>
      <c r="E85" s="86"/>
      <c r="F85" s="293"/>
      <c r="G85" s="88"/>
      <c r="H85" s="87"/>
      <c r="I85" s="293"/>
      <c r="J85" s="87"/>
      <c r="K85" s="289"/>
      <c r="L85" s="72"/>
      <c r="M85" s="72"/>
      <c r="N85" s="72"/>
      <c r="O85" s="72"/>
    </row>
    <row r="86" spans="1:15" s="126" customFormat="1" ht="38.25" x14ac:dyDescent="0.2">
      <c r="A86" s="119" t="s">
        <v>248</v>
      </c>
      <c r="B86" s="171" t="s">
        <v>158</v>
      </c>
      <c r="C86" s="149" t="s">
        <v>108</v>
      </c>
      <c r="D86" s="150">
        <f>'[1]01_Mednieku'!$D$43</f>
        <v>47</v>
      </c>
      <c r="E86" s="86"/>
      <c r="F86" s="293"/>
      <c r="G86" s="88"/>
      <c r="H86" s="87"/>
      <c r="I86" s="293"/>
      <c r="J86" s="87"/>
      <c r="K86" s="289"/>
      <c r="L86" s="72"/>
      <c r="M86" s="72"/>
      <c r="N86" s="72"/>
      <c r="O86" s="72"/>
    </row>
    <row r="87" spans="1:15" s="126" customFormat="1" ht="38.25" x14ac:dyDescent="0.2">
      <c r="A87" s="119" t="s">
        <v>249</v>
      </c>
      <c r="B87" s="171" t="s">
        <v>159</v>
      </c>
      <c r="C87" s="172" t="s">
        <v>108</v>
      </c>
      <c r="D87" s="173">
        <f>'[1]01_Mednieku'!$D$44</f>
        <v>34</v>
      </c>
      <c r="E87" s="86"/>
      <c r="F87" s="293"/>
      <c r="G87" s="88"/>
      <c r="H87" s="87"/>
      <c r="I87" s="293"/>
      <c r="J87" s="87"/>
      <c r="K87" s="289"/>
      <c r="L87" s="72"/>
      <c r="M87" s="72"/>
      <c r="N87" s="72"/>
      <c r="O87" s="72"/>
    </row>
    <row r="88" spans="1:15" s="126" customFormat="1" ht="14.25" x14ac:dyDescent="0.2">
      <c r="A88" s="119" t="s">
        <v>250</v>
      </c>
      <c r="B88" s="198" t="s">
        <v>231</v>
      </c>
      <c r="C88" s="172" t="s">
        <v>147</v>
      </c>
      <c r="D88" s="205">
        <v>6</v>
      </c>
      <c r="E88" s="86"/>
      <c r="F88" s="293"/>
      <c r="G88" s="88"/>
      <c r="H88" s="87"/>
      <c r="I88" s="293"/>
      <c r="J88" s="87"/>
      <c r="K88" s="289"/>
      <c r="L88" s="72"/>
      <c r="M88" s="72"/>
      <c r="N88" s="72"/>
      <c r="O88" s="72"/>
    </row>
    <row r="89" spans="1:15" s="126" customFormat="1" ht="14.25" x14ac:dyDescent="0.2">
      <c r="A89" s="119" t="s">
        <v>251</v>
      </c>
      <c r="B89" s="294" t="s">
        <v>232</v>
      </c>
      <c r="C89" s="295" t="s">
        <v>147</v>
      </c>
      <c r="D89" s="296">
        <v>1</v>
      </c>
      <c r="E89" s="86"/>
      <c r="F89" s="293"/>
      <c r="G89" s="88"/>
      <c r="H89" s="87"/>
      <c r="I89" s="293"/>
      <c r="J89" s="87"/>
      <c r="K89" s="289"/>
      <c r="L89" s="72"/>
      <c r="M89" s="72"/>
      <c r="N89" s="72"/>
      <c r="O89" s="72"/>
    </row>
    <row r="90" spans="1:15" s="126" customFormat="1" x14ac:dyDescent="0.2">
      <c r="A90" s="119" t="s">
        <v>252</v>
      </c>
      <c r="B90" s="168" t="s">
        <v>309</v>
      </c>
      <c r="C90" s="169" t="s">
        <v>26</v>
      </c>
      <c r="D90" s="215">
        <v>2</v>
      </c>
      <c r="E90" s="86"/>
      <c r="F90" s="293"/>
      <c r="G90" s="88"/>
      <c r="H90" s="87"/>
      <c r="I90" s="293"/>
      <c r="J90" s="87"/>
      <c r="K90" s="289"/>
      <c r="L90" s="72"/>
      <c r="M90" s="72"/>
      <c r="N90" s="72"/>
      <c r="O90" s="72"/>
    </row>
    <row r="91" spans="1:15" s="126" customFormat="1" ht="38.25" x14ac:dyDescent="0.2">
      <c r="A91" s="119" t="s">
        <v>253</v>
      </c>
      <c r="B91" s="168" t="s">
        <v>547</v>
      </c>
      <c r="C91" s="169" t="s">
        <v>26</v>
      </c>
      <c r="D91" s="215">
        <v>1</v>
      </c>
      <c r="E91" s="86"/>
      <c r="F91" s="293"/>
      <c r="G91" s="88"/>
      <c r="H91" s="87"/>
      <c r="I91" s="293"/>
      <c r="J91" s="87"/>
      <c r="K91" s="289"/>
      <c r="L91" s="72"/>
      <c r="M91" s="72"/>
      <c r="N91" s="72"/>
      <c r="O91" s="72"/>
    </row>
    <row r="92" spans="1:15" s="126" customFormat="1" ht="25.5" x14ac:dyDescent="0.2">
      <c r="A92" s="119" t="s">
        <v>254</v>
      </c>
      <c r="B92" s="148" t="s">
        <v>160</v>
      </c>
      <c r="C92" s="152" t="s">
        <v>108</v>
      </c>
      <c r="D92" s="150">
        <f>D86+D87</f>
        <v>81</v>
      </c>
      <c r="E92" s="86"/>
      <c r="F92" s="293"/>
      <c r="G92" s="88"/>
      <c r="H92" s="87"/>
      <c r="I92" s="293"/>
      <c r="J92" s="87"/>
      <c r="K92" s="289"/>
      <c r="L92" s="72"/>
      <c r="M92" s="72"/>
      <c r="N92" s="72"/>
      <c r="O92" s="72"/>
    </row>
    <row r="93" spans="1:15" s="126" customFormat="1" x14ac:dyDescent="0.2">
      <c r="A93" s="119" t="s">
        <v>255</v>
      </c>
      <c r="B93" s="154" t="s">
        <v>151</v>
      </c>
      <c r="C93" s="175" t="s">
        <v>108</v>
      </c>
      <c r="D93" s="150">
        <f>D92</f>
        <v>81</v>
      </c>
      <c r="E93" s="86"/>
      <c r="F93" s="293"/>
      <c r="G93" s="88"/>
      <c r="H93" s="87"/>
      <c r="I93" s="293"/>
      <c r="J93" s="87"/>
      <c r="K93" s="289"/>
      <c r="L93" s="72"/>
      <c r="M93" s="72"/>
      <c r="N93" s="72"/>
      <c r="O93" s="72"/>
    </row>
    <row r="94" spans="1:15" s="126" customFormat="1" ht="51" x14ac:dyDescent="0.2">
      <c r="A94" s="119" t="s">
        <v>256</v>
      </c>
      <c r="B94" s="148" t="s">
        <v>153</v>
      </c>
      <c r="C94" s="152" t="s">
        <v>147</v>
      </c>
      <c r="D94" s="165">
        <v>1</v>
      </c>
      <c r="E94" s="292"/>
      <c r="F94" s="183"/>
      <c r="G94" s="289"/>
      <c r="H94" s="72"/>
      <c r="I94" s="289"/>
      <c r="J94" s="87"/>
      <c r="K94" s="289"/>
      <c r="L94" s="72"/>
      <c r="M94" s="72"/>
      <c r="N94" s="72"/>
      <c r="O94" s="72"/>
    </row>
    <row r="95" spans="1:15" s="126" customFormat="1" ht="25.5" x14ac:dyDescent="0.2">
      <c r="A95" s="119" t="s">
        <v>257</v>
      </c>
      <c r="B95" s="148" t="s">
        <v>161</v>
      </c>
      <c r="C95" s="152" t="s">
        <v>147</v>
      </c>
      <c r="D95" s="165">
        <f>'[1]01_Mednieku'!$D$47</f>
        <v>7</v>
      </c>
      <c r="E95" s="292"/>
      <c r="F95" s="183"/>
      <c r="G95" s="289"/>
      <c r="H95" s="87"/>
      <c r="I95" s="289"/>
      <c r="J95" s="87"/>
      <c r="K95" s="289"/>
      <c r="L95" s="72"/>
      <c r="M95" s="72"/>
      <c r="N95" s="72"/>
      <c r="O95" s="72"/>
    </row>
    <row r="96" spans="1:15" s="126" customFormat="1" ht="25.5" x14ac:dyDescent="0.2">
      <c r="A96" s="119" t="s">
        <v>258</v>
      </c>
      <c r="B96" s="148" t="s">
        <v>162</v>
      </c>
      <c r="C96" s="149" t="s">
        <v>113</v>
      </c>
      <c r="D96" s="150">
        <v>50</v>
      </c>
      <c r="E96" s="292"/>
      <c r="F96" s="87"/>
      <c r="G96" s="289"/>
      <c r="H96" s="87"/>
      <c r="I96" s="289"/>
      <c r="J96" s="72"/>
      <c r="K96" s="289"/>
      <c r="L96" s="72"/>
      <c r="M96" s="72"/>
      <c r="N96" s="72"/>
      <c r="O96" s="72"/>
    </row>
    <row r="97" spans="1:15" s="126" customFormat="1" ht="38.25" x14ac:dyDescent="0.2">
      <c r="A97" s="119" t="s">
        <v>259</v>
      </c>
      <c r="B97" s="148" t="s">
        <v>163</v>
      </c>
      <c r="C97" s="149" t="s">
        <v>113</v>
      </c>
      <c r="D97" s="150">
        <v>4</v>
      </c>
      <c r="E97" s="86"/>
      <c r="F97" s="293"/>
      <c r="G97" s="88"/>
      <c r="H97" s="87"/>
      <c r="I97" s="293"/>
      <c r="J97" s="87"/>
      <c r="K97" s="289"/>
      <c r="L97" s="72"/>
      <c r="M97" s="72"/>
      <c r="N97" s="72"/>
      <c r="O97" s="72"/>
    </row>
    <row r="98" spans="1:15" s="126" customFormat="1" ht="25.5" x14ac:dyDescent="0.2">
      <c r="A98" s="119" t="s">
        <v>260</v>
      </c>
      <c r="B98" s="176" t="s">
        <v>552</v>
      </c>
      <c r="C98" s="149" t="s">
        <v>147</v>
      </c>
      <c r="D98" s="165">
        <v>1</v>
      </c>
      <c r="E98" s="86"/>
      <c r="F98" s="293"/>
      <c r="G98" s="88"/>
      <c r="H98" s="87"/>
      <c r="I98" s="293"/>
      <c r="J98" s="87"/>
      <c r="K98" s="289"/>
      <c r="L98" s="72"/>
      <c r="M98" s="72"/>
      <c r="N98" s="72"/>
      <c r="O98" s="72"/>
    </row>
    <row r="99" spans="1:15" s="138" customFormat="1" ht="25.5" x14ac:dyDescent="0.2">
      <c r="A99" s="300" t="s">
        <v>553</v>
      </c>
      <c r="B99" s="301" t="s">
        <v>548</v>
      </c>
      <c r="C99" s="299" t="s">
        <v>549</v>
      </c>
      <c r="D99" s="298">
        <v>0.51</v>
      </c>
      <c r="E99" s="292"/>
      <c r="F99" s="183"/>
      <c r="G99" s="289"/>
      <c r="H99" s="72"/>
      <c r="I99" s="289"/>
      <c r="J99" s="72"/>
      <c r="K99" s="289"/>
      <c r="L99" s="72"/>
      <c r="M99" s="289"/>
      <c r="N99" s="72"/>
      <c r="O99" s="72"/>
    </row>
    <row r="100" spans="1:15" s="138" customFormat="1" ht="25.5" x14ac:dyDescent="0.2">
      <c r="A100" s="300" t="s">
        <v>554</v>
      </c>
      <c r="B100" s="301" t="s">
        <v>557</v>
      </c>
      <c r="C100" s="299" t="s">
        <v>549</v>
      </c>
      <c r="D100" s="298">
        <v>1.73</v>
      </c>
      <c r="E100" s="292"/>
      <c r="F100" s="183"/>
      <c r="G100" s="289"/>
      <c r="H100" s="72"/>
      <c r="I100" s="289"/>
      <c r="J100" s="72"/>
      <c r="K100" s="289"/>
      <c r="L100" s="72"/>
      <c r="M100" s="289"/>
      <c r="N100" s="72"/>
      <c r="O100" s="72"/>
    </row>
    <row r="101" spans="1:15" s="138" customFormat="1" x14ac:dyDescent="0.2">
      <c r="A101" s="300" t="s">
        <v>555</v>
      </c>
      <c r="B101" s="301" t="s">
        <v>550</v>
      </c>
      <c r="C101" s="302" t="s">
        <v>551</v>
      </c>
      <c r="D101" s="298">
        <v>172.7</v>
      </c>
      <c r="E101" s="292"/>
      <c r="F101" s="183"/>
      <c r="G101" s="289"/>
      <c r="H101" s="72"/>
      <c r="I101" s="289"/>
      <c r="J101" s="72"/>
      <c r="K101" s="289"/>
      <c r="L101" s="72"/>
      <c r="M101" s="289"/>
      <c r="N101" s="72"/>
      <c r="O101" s="72"/>
    </row>
    <row r="102" spans="1:15" s="138" customFormat="1" ht="25.5" x14ac:dyDescent="0.2">
      <c r="A102" s="300" t="s">
        <v>556</v>
      </c>
      <c r="B102" s="301" t="s">
        <v>558</v>
      </c>
      <c r="C102" s="302" t="s">
        <v>147</v>
      </c>
      <c r="D102" s="298">
        <v>7</v>
      </c>
      <c r="E102" s="292"/>
      <c r="F102" s="183"/>
      <c r="G102" s="289"/>
      <c r="H102" s="72"/>
      <c r="I102" s="289"/>
      <c r="J102" s="72"/>
      <c r="K102" s="289"/>
      <c r="L102" s="72"/>
      <c r="M102" s="289"/>
      <c r="N102" s="72"/>
      <c r="O102" s="72"/>
    </row>
    <row r="103" spans="1:15" s="126" customFormat="1" ht="25.5" x14ac:dyDescent="0.2">
      <c r="A103" s="119" t="s">
        <v>261</v>
      </c>
      <c r="B103" s="176" t="s">
        <v>560</v>
      </c>
      <c r="C103" s="149" t="s">
        <v>147</v>
      </c>
      <c r="D103" s="165">
        <v>1</v>
      </c>
      <c r="E103" s="86"/>
      <c r="F103" s="293"/>
      <c r="G103" s="88"/>
      <c r="H103" s="87"/>
      <c r="I103" s="293"/>
      <c r="J103" s="87"/>
      <c r="K103" s="289"/>
      <c r="L103" s="72"/>
      <c r="M103" s="72"/>
      <c r="N103" s="72"/>
      <c r="O103" s="72"/>
    </row>
    <row r="104" spans="1:15" ht="14.25" x14ac:dyDescent="0.2">
      <c r="A104" s="147" t="s">
        <v>564</v>
      </c>
      <c r="B104" s="148" t="s">
        <v>559</v>
      </c>
      <c r="C104" s="149" t="s">
        <v>110</v>
      </c>
      <c r="D104" s="150">
        <v>0.6</v>
      </c>
      <c r="E104" s="291"/>
      <c r="F104" s="87"/>
      <c r="G104" s="289"/>
      <c r="H104" s="72"/>
      <c r="I104" s="289"/>
      <c r="J104" s="72"/>
      <c r="K104" s="289"/>
      <c r="L104" s="72"/>
      <c r="M104" s="72"/>
      <c r="N104" s="72"/>
      <c r="O104" s="72"/>
    </row>
    <row r="105" spans="1:15" s="89" customFormat="1" ht="14.25" x14ac:dyDescent="0.2">
      <c r="A105" s="147" t="s">
        <v>565</v>
      </c>
      <c r="B105" s="303" t="s">
        <v>562</v>
      </c>
      <c r="C105" s="304" t="s">
        <v>561</v>
      </c>
      <c r="D105" s="305">
        <v>0.1</v>
      </c>
      <c r="E105" s="86"/>
      <c r="F105" s="72"/>
      <c r="G105" s="289"/>
      <c r="H105" s="87"/>
      <c r="I105" s="88"/>
      <c r="J105" s="87"/>
      <c r="K105" s="289"/>
      <c r="L105" s="72"/>
      <c r="M105" s="72"/>
      <c r="N105" s="72"/>
      <c r="O105" s="72"/>
    </row>
    <row r="106" spans="1:15" s="138" customFormat="1" ht="14.25" x14ac:dyDescent="0.2">
      <c r="A106" s="147" t="s">
        <v>566</v>
      </c>
      <c r="B106" s="301" t="s">
        <v>563</v>
      </c>
      <c r="C106" s="299" t="s">
        <v>549</v>
      </c>
      <c r="D106" s="298">
        <v>0.3</v>
      </c>
      <c r="E106" s="292"/>
      <c r="F106" s="183"/>
      <c r="G106" s="289"/>
      <c r="H106" s="72"/>
      <c r="I106" s="289"/>
      <c r="J106" s="72"/>
      <c r="K106" s="289"/>
      <c r="L106" s="72"/>
      <c r="M106" s="72"/>
      <c r="N106" s="72"/>
      <c r="O106" s="72"/>
    </row>
    <row r="107" spans="1:15" s="138" customFormat="1" x14ac:dyDescent="0.2">
      <c r="A107" s="147" t="s">
        <v>568</v>
      </c>
      <c r="B107" s="301" t="s">
        <v>550</v>
      </c>
      <c r="C107" s="302" t="s">
        <v>551</v>
      </c>
      <c r="D107" s="298">
        <v>15.3</v>
      </c>
      <c r="E107" s="292"/>
      <c r="F107" s="183"/>
      <c r="G107" s="289"/>
      <c r="H107" s="72"/>
      <c r="I107" s="289"/>
      <c r="J107" s="72"/>
      <c r="K107" s="289"/>
      <c r="L107" s="72"/>
      <c r="M107" s="72"/>
      <c r="N107" s="72"/>
      <c r="O107" s="72"/>
    </row>
    <row r="108" spans="1:15" s="138" customFormat="1" x14ac:dyDescent="0.2">
      <c r="A108" s="147" t="s">
        <v>569</v>
      </c>
      <c r="B108" s="301" t="s">
        <v>567</v>
      </c>
      <c r="C108" s="302" t="s">
        <v>551</v>
      </c>
      <c r="D108" s="298">
        <v>73.78</v>
      </c>
      <c r="E108" s="292"/>
      <c r="F108" s="183"/>
      <c r="G108" s="289"/>
      <c r="H108" s="72"/>
      <c r="I108" s="289"/>
      <c r="J108" s="72"/>
      <c r="K108" s="289"/>
      <c r="L108" s="72"/>
      <c r="M108" s="289"/>
      <c r="N108" s="72"/>
      <c r="O108" s="72"/>
    </row>
    <row r="109" spans="1:15" s="138" customFormat="1" ht="14.25" x14ac:dyDescent="0.2">
      <c r="A109" s="147" t="s">
        <v>571</v>
      </c>
      <c r="B109" s="301" t="s">
        <v>570</v>
      </c>
      <c r="C109" s="149" t="s">
        <v>113</v>
      </c>
      <c r="D109" s="298">
        <v>3</v>
      </c>
      <c r="E109" s="292"/>
      <c r="F109" s="183"/>
      <c r="G109" s="289"/>
      <c r="H109" s="72"/>
      <c r="I109" s="289"/>
      <c r="J109" s="72"/>
      <c r="K109" s="289"/>
      <c r="L109" s="72"/>
      <c r="M109" s="289"/>
      <c r="N109" s="72"/>
      <c r="O109" s="72"/>
    </row>
    <row r="110" spans="1:15" s="126" customFormat="1" ht="76.5" x14ac:dyDescent="0.2">
      <c r="A110" s="119" t="s">
        <v>336</v>
      </c>
      <c r="B110" s="176" t="s">
        <v>165</v>
      </c>
      <c r="C110" s="177" t="s">
        <v>26</v>
      </c>
      <c r="D110" s="178">
        <v>1</v>
      </c>
      <c r="E110" s="297"/>
      <c r="F110" s="293"/>
      <c r="G110" s="88"/>
      <c r="H110" s="87"/>
      <c r="I110" s="293"/>
      <c r="J110" s="87"/>
      <c r="K110" s="289"/>
      <c r="L110" s="72"/>
      <c r="M110" s="72"/>
      <c r="N110" s="72"/>
      <c r="O110" s="72"/>
    </row>
    <row r="111" spans="1:15" ht="51" x14ac:dyDescent="0.2">
      <c r="A111" s="119" t="s">
        <v>337</v>
      </c>
      <c r="B111" s="155" t="s">
        <v>166</v>
      </c>
      <c r="C111" s="166" t="s">
        <v>26</v>
      </c>
      <c r="D111" s="165">
        <v>1</v>
      </c>
      <c r="E111" s="86"/>
      <c r="F111" s="293"/>
      <c r="G111" s="88"/>
      <c r="H111" s="87"/>
      <c r="I111" s="293"/>
      <c r="J111" s="87"/>
      <c r="K111" s="289"/>
      <c r="L111" s="72"/>
      <c r="M111" s="72"/>
      <c r="N111" s="72"/>
      <c r="O111" s="72"/>
    </row>
    <row r="112" spans="1:15" s="71" customFormat="1" x14ac:dyDescent="0.2">
      <c r="A112" s="64"/>
      <c r="B112" s="65"/>
      <c r="C112" s="66"/>
      <c r="D112" s="67"/>
      <c r="E112" s="68"/>
      <c r="F112" s="69"/>
      <c r="G112" s="70"/>
      <c r="H112" s="69"/>
      <c r="I112" s="70"/>
      <c r="J112" s="69"/>
      <c r="K112" s="70"/>
      <c r="L112" s="69"/>
      <c r="M112" s="70"/>
      <c r="N112" s="69"/>
      <c r="O112" s="69"/>
    </row>
    <row r="113" spans="1:15" s="42" customFormat="1" x14ac:dyDescent="0.2">
      <c r="A113" s="43"/>
      <c r="B113" s="23" t="s">
        <v>0</v>
      </c>
      <c r="C113" s="44"/>
      <c r="D113" s="43"/>
      <c r="E113" s="45"/>
      <c r="F113" s="46"/>
      <c r="G113" s="48"/>
      <c r="H113" s="47"/>
      <c r="I113" s="48"/>
      <c r="J113" s="47"/>
      <c r="K113" s="48"/>
      <c r="L113" s="47"/>
      <c r="M113" s="48"/>
      <c r="N113" s="47"/>
      <c r="O113" s="73"/>
    </row>
    <row r="114" spans="1:15" x14ac:dyDescent="0.2">
      <c r="J114" s="15" t="s">
        <v>723</v>
      </c>
      <c r="K114" s="14"/>
      <c r="L114" s="14"/>
      <c r="M114" s="14"/>
      <c r="N114" s="14"/>
      <c r="O114" s="49"/>
    </row>
    <row r="115" spans="1:15" x14ac:dyDescent="0.2">
      <c r="J115" s="15" t="s">
        <v>19</v>
      </c>
      <c r="K115" s="50"/>
      <c r="L115" s="50"/>
      <c r="M115" s="50"/>
      <c r="N115" s="50"/>
      <c r="O115" s="51"/>
    </row>
    <row r="116" spans="1:15" x14ac:dyDescent="0.2">
      <c r="J116" s="15"/>
      <c r="K116" s="74"/>
      <c r="L116" s="74"/>
      <c r="M116" s="74"/>
      <c r="N116" s="74"/>
      <c r="O116" s="75"/>
    </row>
    <row r="117" spans="1:15" x14ac:dyDescent="0.2">
      <c r="B117" s="52" t="s">
        <v>24</v>
      </c>
      <c r="E117" s="53"/>
    </row>
    <row r="118" spans="1:15" x14ac:dyDescent="0.2">
      <c r="E118" s="53" t="s">
        <v>724</v>
      </c>
    </row>
    <row r="119" spans="1:15" x14ac:dyDescent="0.2">
      <c r="B119" s="52" t="s">
        <v>25</v>
      </c>
      <c r="E119" s="53"/>
    </row>
    <row r="120" spans="1:15" x14ac:dyDescent="0.2">
      <c r="E120" s="53" t="s">
        <v>724</v>
      </c>
    </row>
  </sheetData>
  <mergeCells count="6">
    <mergeCell ref="K7:O7"/>
    <mergeCell ref="E7:J7"/>
    <mergeCell ref="A7:A8"/>
    <mergeCell ref="C7:C8"/>
    <mergeCell ref="D7:D8"/>
    <mergeCell ref="B7:B8"/>
  </mergeCells>
  <phoneticPr fontId="1"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1-1&amp;"Arial,Bold"&amp;USADZĪVES KANALIZĀCIJA K1, KSS-MEDNIEKU UN KANALIZĀCIJAS SPIEDVADS K1S MEDNIEKU IELĀ.</oddHeader>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58"/>
  <sheetViews>
    <sheetView topLeftCell="A43" workbookViewId="0">
      <selection activeCell="E58" sqref="E58"/>
    </sheetView>
  </sheetViews>
  <sheetFormatPr defaultColWidth="9.140625" defaultRowHeight="12.75" x14ac:dyDescent="0.2"/>
  <cols>
    <col min="1" max="1" width="7" style="3" customWidth="1"/>
    <col min="2" max="2" width="34.42578125" style="1" customWidth="1"/>
    <col min="3" max="3" width="4.7109375" style="2" customWidth="1"/>
    <col min="4" max="4" width="8.140625" style="3" customWidth="1"/>
    <col min="5" max="5" width="7.85546875" style="3" customWidth="1"/>
    <col min="6" max="6" width="6.5703125" style="4" customWidth="1"/>
    <col min="7" max="7" width="6.42578125" style="5" customWidth="1"/>
    <col min="8" max="8" width="8.28515625" style="5" customWidth="1"/>
    <col min="9" max="9" width="6.28515625" style="5" customWidth="1"/>
    <col min="10" max="10" width="7.28515625" style="5" customWidth="1"/>
    <col min="11" max="12" width="8.42578125" style="5" customWidth="1"/>
    <col min="13" max="13" width="9.42578125" style="5" customWidth="1"/>
    <col min="14" max="14" width="8.42578125" style="5" customWidth="1"/>
    <col min="15" max="15" width="9.42578125" style="6" customWidth="1"/>
    <col min="16" max="16384" width="9.140625" style="6"/>
  </cols>
  <sheetData>
    <row r="1" spans="1:17" ht="14.25" x14ac:dyDescent="0.2">
      <c r="A1" s="55" t="s">
        <v>1</v>
      </c>
      <c r="B1" s="56"/>
      <c r="C1" s="90" t="s">
        <v>598</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641</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16" customFormat="1" x14ac:dyDescent="0.2">
      <c r="A10" s="314">
        <v>1</v>
      </c>
      <c r="B10" s="321" t="s">
        <v>606</v>
      </c>
      <c r="C10" s="315"/>
      <c r="D10" s="314"/>
      <c r="E10" s="316"/>
      <c r="F10" s="317"/>
      <c r="G10" s="318"/>
      <c r="H10" s="319"/>
      <c r="I10" s="318"/>
      <c r="J10" s="319"/>
      <c r="K10" s="318"/>
      <c r="L10" s="319"/>
      <c r="M10" s="318"/>
      <c r="N10" s="319"/>
      <c r="O10" s="320"/>
    </row>
    <row r="11" spans="1:17" s="89" customFormat="1" ht="25.5" x14ac:dyDescent="0.2">
      <c r="A11" s="152" t="s">
        <v>167</v>
      </c>
      <c r="B11" s="155" t="s">
        <v>599</v>
      </c>
      <c r="C11" s="207" t="s">
        <v>108</v>
      </c>
      <c r="D11" s="216">
        <v>25</v>
      </c>
      <c r="E11" s="331"/>
      <c r="F11" s="183"/>
      <c r="G11" s="289"/>
      <c r="H11" s="72"/>
      <c r="I11" s="289"/>
      <c r="J11" s="72"/>
      <c r="K11" s="289"/>
      <c r="L11" s="72"/>
      <c r="M11" s="289"/>
      <c r="N11" s="72"/>
      <c r="O11" s="72"/>
      <c r="Q11" s="307"/>
    </row>
    <row r="12" spans="1:17" s="89" customFormat="1" ht="38.25" x14ac:dyDescent="0.2">
      <c r="A12" s="152" t="s">
        <v>168</v>
      </c>
      <c r="B12" s="155" t="s">
        <v>600</v>
      </c>
      <c r="C12" s="207" t="s">
        <v>108</v>
      </c>
      <c r="D12" s="216">
        <v>1</v>
      </c>
      <c r="E12" s="331"/>
      <c r="F12" s="183"/>
      <c r="G12" s="289"/>
      <c r="H12" s="72"/>
      <c r="I12" s="289"/>
      <c r="J12" s="72"/>
      <c r="K12" s="289"/>
      <c r="L12" s="72"/>
      <c r="M12" s="289"/>
      <c r="N12" s="72"/>
      <c r="O12" s="72"/>
      <c r="Q12" s="307"/>
    </row>
    <row r="13" spans="1:17" s="89" customFormat="1" ht="25.5" x14ac:dyDescent="0.2">
      <c r="A13" s="152" t="s">
        <v>169</v>
      </c>
      <c r="B13" s="155" t="s">
        <v>601</v>
      </c>
      <c r="C13" s="207" t="s">
        <v>108</v>
      </c>
      <c r="D13" s="216">
        <v>4</v>
      </c>
      <c r="E13" s="331"/>
      <c r="F13" s="183"/>
      <c r="G13" s="289"/>
      <c r="H13" s="72"/>
      <c r="I13" s="289"/>
      <c r="J13" s="72"/>
      <c r="K13" s="289"/>
      <c r="L13" s="72"/>
      <c r="M13" s="289"/>
      <c r="N13" s="72"/>
      <c r="O13" s="72"/>
      <c r="Q13" s="307"/>
    </row>
    <row r="14" spans="1:17" s="89" customFormat="1" ht="25.5" x14ac:dyDescent="0.2">
      <c r="A14" s="152" t="s">
        <v>170</v>
      </c>
      <c r="B14" s="155" t="s">
        <v>602</v>
      </c>
      <c r="C14" s="207" t="s">
        <v>108</v>
      </c>
      <c r="D14" s="216">
        <v>1</v>
      </c>
      <c r="E14" s="331"/>
      <c r="F14" s="183"/>
      <c r="G14" s="289"/>
      <c r="H14" s="72"/>
      <c r="I14" s="289"/>
      <c r="J14" s="72"/>
      <c r="K14" s="289"/>
      <c r="L14" s="72"/>
      <c r="M14" s="289"/>
      <c r="N14" s="72"/>
      <c r="O14" s="72"/>
      <c r="Q14" s="307"/>
    </row>
    <row r="15" spans="1:17" s="89" customFormat="1" ht="25.5" x14ac:dyDescent="0.2">
      <c r="A15" s="152" t="s">
        <v>171</v>
      </c>
      <c r="B15" s="155" t="s">
        <v>603</v>
      </c>
      <c r="C15" s="207" t="s">
        <v>147</v>
      </c>
      <c r="D15" s="216">
        <v>2</v>
      </c>
      <c r="E15" s="331"/>
      <c r="F15" s="183"/>
      <c r="G15" s="289"/>
      <c r="H15" s="72"/>
      <c r="I15" s="289"/>
      <c r="J15" s="72"/>
      <c r="K15" s="289"/>
      <c r="L15" s="72"/>
      <c r="M15" s="289"/>
      <c r="N15" s="72"/>
      <c r="O15" s="72"/>
      <c r="Q15" s="307"/>
    </row>
    <row r="16" spans="1:17" s="89" customFormat="1" x14ac:dyDescent="0.2">
      <c r="A16" s="152" t="s">
        <v>172</v>
      </c>
      <c r="B16" s="155" t="s">
        <v>604</v>
      </c>
      <c r="C16" s="207" t="s">
        <v>147</v>
      </c>
      <c r="D16" s="216">
        <v>1</v>
      </c>
      <c r="E16" s="331"/>
      <c r="F16" s="183"/>
      <c r="G16" s="289"/>
      <c r="H16" s="72"/>
      <c r="I16" s="289"/>
      <c r="J16" s="72"/>
      <c r="K16" s="289"/>
      <c r="L16" s="72"/>
      <c r="M16" s="289"/>
      <c r="N16" s="72"/>
      <c r="O16" s="72"/>
      <c r="Q16" s="307"/>
    </row>
    <row r="17" spans="1:17" s="89" customFormat="1" ht="25.5" x14ac:dyDescent="0.2">
      <c r="A17" s="152" t="s">
        <v>173</v>
      </c>
      <c r="B17" s="148" t="s">
        <v>605</v>
      </c>
      <c r="C17" s="149" t="s">
        <v>147</v>
      </c>
      <c r="D17" s="150">
        <v>1</v>
      </c>
      <c r="E17" s="331"/>
      <c r="F17" s="183"/>
      <c r="G17" s="289"/>
      <c r="H17" s="72"/>
      <c r="I17" s="289"/>
      <c r="J17" s="72"/>
      <c r="K17" s="289"/>
      <c r="L17" s="72"/>
      <c r="M17" s="289"/>
      <c r="N17" s="72"/>
      <c r="O17" s="72"/>
    </row>
    <row r="18" spans="1:17" s="89" customFormat="1" x14ac:dyDescent="0.2">
      <c r="A18" s="152" t="s">
        <v>174</v>
      </c>
      <c r="B18" s="148" t="s">
        <v>607</v>
      </c>
      <c r="C18" s="149" t="s">
        <v>108</v>
      </c>
      <c r="D18" s="150">
        <v>25</v>
      </c>
      <c r="E18" s="331"/>
      <c r="F18" s="183"/>
      <c r="G18" s="289"/>
      <c r="H18" s="72"/>
      <c r="I18" s="289"/>
      <c r="J18" s="72"/>
      <c r="K18" s="289"/>
      <c r="L18" s="72"/>
      <c r="M18" s="289"/>
      <c r="N18" s="72"/>
      <c r="O18" s="72"/>
    </row>
    <row r="19" spans="1:17" s="89" customFormat="1" ht="25.5" x14ac:dyDescent="0.2">
      <c r="A19" s="152" t="s">
        <v>175</v>
      </c>
      <c r="B19" s="148" t="s">
        <v>608</v>
      </c>
      <c r="C19" s="149" t="s">
        <v>147</v>
      </c>
      <c r="D19" s="150">
        <v>6</v>
      </c>
      <c r="E19" s="331"/>
      <c r="F19" s="183"/>
      <c r="G19" s="289"/>
      <c r="H19" s="72"/>
      <c r="I19" s="289"/>
      <c r="J19" s="72"/>
      <c r="K19" s="289"/>
      <c r="L19" s="72"/>
      <c r="M19" s="289"/>
      <c r="N19" s="72"/>
      <c r="O19" s="72"/>
    </row>
    <row r="20" spans="1:17" s="89" customFormat="1" x14ac:dyDescent="0.2">
      <c r="A20" s="152" t="s">
        <v>176</v>
      </c>
      <c r="B20" s="151" t="s">
        <v>609</v>
      </c>
      <c r="C20" s="149" t="s">
        <v>108</v>
      </c>
      <c r="D20" s="150">
        <v>26</v>
      </c>
      <c r="E20" s="331"/>
      <c r="F20" s="183"/>
      <c r="G20" s="289"/>
      <c r="H20" s="72"/>
      <c r="I20" s="289"/>
      <c r="J20" s="72"/>
      <c r="K20" s="289"/>
      <c r="L20" s="72"/>
      <c r="M20" s="289"/>
      <c r="N20" s="72"/>
      <c r="O20" s="72"/>
    </row>
    <row r="21" spans="1:17" s="89" customFormat="1" x14ac:dyDescent="0.2">
      <c r="A21" s="152" t="s">
        <v>177</v>
      </c>
      <c r="B21" s="148" t="s">
        <v>610</v>
      </c>
      <c r="C21" s="149" t="s">
        <v>611</v>
      </c>
      <c r="D21" s="150">
        <v>1</v>
      </c>
      <c r="E21" s="331"/>
      <c r="F21" s="183"/>
      <c r="G21" s="289"/>
      <c r="H21" s="72"/>
      <c r="I21" s="289"/>
      <c r="J21" s="72"/>
      <c r="K21" s="289"/>
      <c r="L21" s="72"/>
      <c r="M21" s="289"/>
      <c r="N21" s="72"/>
      <c r="O21" s="72"/>
    </row>
    <row r="22" spans="1:17" s="308" customFormat="1" x14ac:dyDescent="0.2">
      <c r="A22" s="322">
        <v>2</v>
      </c>
      <c r="B22" s="323" t="s">
        <v>612</v>
      </c>
      <c r="C22" s="281"/>
      <c r="D22" s="282"/>
      <c r="E22" s="324"/>
      <c r="F22" s="325"/>
      <c r="G22" s="326"/>
      <c r="H22" s="325"/>
      <c r="I22" s="326"/>
      <c r="J22" s="327"/>
      <c r="K22" s="326"/>
      <c r="L22" s="327"/>
      <c r="M22" s="327"/>
      <c r="N22" s="327"/>
      <c r="O22" s="327"/>
    </row>
    <row r="23" spans="1:17" s="89" customFormat="1" x14ac:dyDescent="0.2">
      <c r="A23" s="152" t="s">
        <v>193</v>
      </c>
      <c r="B23" s="148" t="s">
        <v>613</v>
      </c>
      <c r="C23" s="149" t="s">
        <v>108</v>
      </c>
      <c r="D23" s="150">
        <v>6</v>
      </c>
      <c r="E23" s="331"/>
      <c r="F23" s="183"/>
      <c r="G23" s="289"/>
      <c r="H23" s="72"/>
      <c r="I23" s="289"/>
      <c r="J23" s="72"/>
      <c r="K23" s="289"/>
      <c r="L23" s="72"/>
      <c r="M23" s="289"/>
      <c r="N23" s="72"/>
      <c r="O23" s="72"/>
    </row>
    <row r="24" spans="1:17" s="89" customFormat="1" ht="25.5" x14ac:dyDescent="0.2">
      <c r="A24" s="152" t="s">
        <v>194</v>
      </c>
      <c r="B24" s="151" t="s">
        <v>614</v>
      </c>
      <c r="C24" s="149" t="s">
        <v>147</v>
      </c>
      <c r="D24" s="150">
        <v>2</v>
      </c>
      <c r="E24" s="331"/>
      <c r="F24" s="183"/>
      <c r="G24" s="289"/>
      <c r="H24" s="72"/>
      <c r="I24" s="289"/>
      <c r="J24" s="72"/>
      <c r="K24" s="289"/>
      <c r="L24" s="72"/>
      <c r="M24" s="289"/>
      <c r="N24" s="72"/>
      <c r="O24" s="72"/>
    </row>
    <row r="25" spans="1:17" ht="25.5" x14ac:dyDescent="0.2">
      <c r="A25" s="152" t="s">
        <v>195</v>
      </c>
      <c r="B25" s="148" t="s">
        <v>615</v>
      </c>
      <c r="C25" s="149" t="s">
        <v>26</v>
      </c>
      <c r="D25" s="153">
        <v>2</v>
      </c>
      <c r="E25" s="331"/>
      <c r="F25" s="183"/>
      <c r="G25" s="289"/>
      <c r="H25" s="72"/>
      <c r="I25" s="289"/>
      <c r="J25" s="72"/>
      <c r="K25" s="289"/>
      <c r="L25" s="72"/>
      <c r="M25" s="289"/>
      <c r="N25" s="72"/>
      <c r="O25" s="72"/>
    </row>
    <row r="26" spans="1:17" ht="25.5" x14ac:dyDescent="0.2">
      <c r="A26" s="152" t="s">
        <v>196</v>
      </c>
      <c r="B26" s="148" t="s">
        <v>616</v>
      </c>
      <c r="C26" s="149" t="s">
        <v>26</v>
      </c>
      <c r="D26" s="150">
        <v>1</v>
      </c>
      <c r="E26" s="331"/>
      <c r="F26" s="183"/>
      <c r="G26" s="289"/>
      <c r="H26" s="72"/>
      <c r="I26" s="289"/>
      <c r="J26" s="72"/>
      <c r="K26" s="289"/>
      <c r="L26" s="72"/>
      <c r="M26" s="289"/>
      <c r="N26" s="72"/>
      <c r="O26" s="72"/>
    </row>
    <row r="27" spans="1:17" x14ac:dyDescent="0.2">
      <c r="A27" s="152" t="s">
        <v>197</v>
      </c>
      <c r="B27" s="148" t="s">
        <v>617</v>
      </c>
      <c r="C27" s="149" t="s">
        <v>26</v>
      </c>
      <c r="D27" s="150">
        <v>1</v>
      </c>
      <c r="E27" s="331"/>
      <c r="F27" s="183"/>
      <c r="G27" s="289"/>
      <c r="H27" s="72"/>
      <c r="I27" s="289"/>
      <c r="J27" s="72"/>
      <c r="K27" s="289"/>
      <c r="L27" s="72"/>
      <c r="M27" s="289"/>
      <c r="N27" s="72"/>
      <c r="O27" s="72"/>
    </row>
    <row r="28" spans="1:17" x14ac:dyDescent="0.2">
      <c r="A28" s="152" t="s">
        <v>198</v>
      </c>
      <c r="B28" s="154" t="s">
        <v>618</v>
      </c>
      <c r="C28" s="149" t="s">
        <v>147</v>
      </c>
      <c r="D28" s="150">
        <v>1</v>
      </c>
      <c r="E28" s="331"/>
      <c r="F28" s="183"/>
      <c r="G28" s="289"/>
      <c r="H28" s="72"/>
      <c r="I28" s="289"/>
      <c r="J28" s="72"/>
      <c r="K28" s="289"/>
      <c r="L28" s="72"/>
      <c r="M28" s="289"/>
      <c r="N28" s="72"/>
      <c r="O28" s="72"/>
    </row>
    <row r="29" spans="1:17" x14ac:dyDescent="0.2">
      <c r="A29" s="152" t="s">
        <v>199</v>
      </c>
      <c r="B29" s="154" t="s">
        <v>619</v>
      </c>
      <c r="C29" s="149" t="s">
        <v>620</v>
      </c>
      <c r="D29" s="150">
        <v>40</v>
      </c>
      <c r="E29" s="331"/>
      <c r="F29" s="183"/>
      <c r="G29" s="289"/>
      <c r="H29" s="72"/>
      <c r="I29" s="289"/>
      <c r="J29" s="72"/>
      <c r="K29" s="289"/>
      <c r="L29" s="72"/>
      <c r="M29" s="289"/>
      <c r="N29" s="72"/>
      <c r="O29" s="72"/>
    </row>
    <row r="30" spans="1:17" s="313" customFormat="1" ht="25.5" x14ac:dyDescent="0.2">
      <c r="A30" s="152" t="s">
        <v>200</v>
      </c>
      <c r="B30" s="148" t="s">
        <v>621</v>
      </c>
      <c r="C30" s="152" t="s">
        <v>147</v>
      </c>
      <c r="D30" s="210">
        <v>1</v>
      </c>
      <c r="E30" s="331"/>
      <c r="F30" s="183"/>
      <c r="G30" s="289"/>
      <c r="H30" s="72"/>
      <c r="I30" s="289"/>
      <c r="J30" s="72"/>
      <c r="K30" s="289"/>
      <c r="L30" s="72"/>
      <c r="M30" s="289"/>
      <c r="N30" s="72"/>
      <c r="O30" s="72"/>
    </row>
    <row r="31" spans="1:17" s="89" customFormat="1" ht="25.5" x14ac:dyDescent="0.2">
      <c r="A31" s="152" t="s">
        <v>201</v>
      </c>
      <c r="B31" s="155" t="s">
        <v>622</v>
      </c>
      <c r="C31" s="207" t="s">
        <v>147</v>
      </c>
      <c r="D31" s="216">
        <v>1</v>
      </c>
      <c r="E31" s="331"/>
      <c r="F31" s="183"/>
      <c r="G31" s="289"/>
      <c r="H31" s="72"/>
      <c r="I31" s="289"/>
      <c r="J31" s="72"/>
      <c r="K31" s="289"/>
      <c r="L31" s="72"/>
      <c r="M31" s="289"/>
      <c r="N31" s="72"/>
      <c r="O31" s="72"/>
      <c r="Q31" s="307"/>
    </row>
    <row r="32" spans="1:17" s="89" customFormat="1" ht="38.25" x14ac:dyDescent="0.2">
      <c r="A32" s="152" t="s">
        <v>202</v>
      </c>
      <c r="B32" s="155" t="s">
        <v>623</v>
      </c>
      <c r="C32" s="207" t="s">
        <v>147</v>
      </c>
      <c r="D32" s="216">
        <v>1</v>
      </c>
      <c r="E32" s="331"/>
      <c r="F32" s="183"/>
      <c r="G32" s="289"/>
      <c r="H32" s="72"/>
      <c r="I32" s="289"/>
      <c r="J32" s="72"/>
      <c r="K32" s="289"/>
      <c r="L32" s="72"/>
      <c r="M32" s="289"/>
      <c r="N32" s="72"/>
      <c r="O32" s="72"/>
      <c r="Q32" s="307"/>
    </row>
    <row r="33" spans="1:17" s="89" customFormat="1" x14ac:dyDescent="0.2">
      <c r="A33" s="152" t="s">
        <v>203</v>
      </c>
      <c r="B33" s="155" t="s">
        <v>624</v>
      </c>
      <c r="C33" s="207" t="s">
        <v>108</v>
      </c>
      <c r="D33" s="216">
        <v>3</v>
      </c>
      <c r="E33" s="331"/>
      <c r="F33" s="183"/>
      <c r="G33" s="289"/>
      <c r="H33" s="72"/>
      <c r="I33" s="289"/>
      <c r="J33" s="72"/>
      <c r="K33" s="289"/>
      <c r="L33" s="72"/>
      <c r="M33" s="289"/>
      <c r="N33" s="72"/>
      <c r="O33" s="72"/>
      <c r="Q33" s="307"/>
    </row>
    <row r="34" spans="1:17" s="89" customFormat="1" x14ac:dyDescent="0.2">
      <c r="A34" s="152" t="s">
        <v>204</v>
      </c>
      <c r="B34" s="155" t="s">
        <v>625</v>
      </c>
      <c r="C34" s="207" t="s">
        <v>147</v>
      </c>
      <c r="D34" s="216">
        <v>1</v>
      </c>
      <c r="E34" s="331"/>
      <c r="F34" s="183"/>
      <c r="G34" s="289"/>
      <c r="H34" s="72"/>
      <c r="I34" s="289"/>
      <c r="J34" s="72"/>
      <c r="K34" s="289"/>
      <c r="L34" s="72"/>
      <c r="M34" s="289"/>
      <c r="N34" s="72"/>
      <c r="O34" s="72"/>
      <c r="Q34" s="307"/>
    </row>
    <row r="35" spans="1:17" x14ac:dyDescent="0.2">
      <c r="A35" s="152" t="s">
        <v>205</v>
      </c>
      <c r="B35" s="148" t="s">
        <v>626</v>
      </c>
      <c r="C35" s="149" t="s">
        <v>147</v>
      </c>
      <c r="D35" s="150">
        <v>1</v>
      </c>
      <c r="E35" s="331"/>
      <c r="F35" s="183"/>
      <c r="G35" s="289"/>
      <c r="H35" s="72"/>
      <c r="I35" s="289"/>
      <c r="J35" s="72"/>
      <c r="K35" s="289"/>
      <c r="L35" s="72"/>
      <c r="M35" s="289"/>
      <c r="N35" s="72"/>
      <c r="O35" s="72"/>
    </row>
    <row r="36" spans="1:17" x14ac:dyDescent="0.2">
      <c r="A36" s="152" t="s">
        <v>206</v>
      </c>
      <c r="B36" s="148" t="s">
        <v>627</v>
      </c>
      <c r="C36" s="149" t="s">
        <v>147</v>
      </c>
      <c r="D36" s="150">
        <v>1</v>
      </c>
      <c r="E36" s="331"/>
      <c r="F36" s="183"/>
      <c r="G36" s="289"/>
      <c r="H36" s="72"/>
      <c r="I36" s="289"/>
      <c r="J36" s="72"/>
      <c r="K36" s="289"/>
      <c r="L36" s="72"/>
      <c r="M36" s="289"/>
      <c r="N36" s="72"/>
      <c r="O36" s="72"/>
    </row>
    <row r="37" spans="1:17" x14ac:dyDescent="0.2">
      <c r="A37" s="152" t="s">
        <v>207</v>
      </c>
      <c r="B37" s="148" t="s">
        <v>628</v>
      </c>
      <c r="C37" s="149" t="s">
        <v>108</v>
      </c>
      <c r="D37" s="150">
        <v>1</v>
      </c>
      <c r="E37" s="331"/>
      <c r="F37" s="183"/>
      <c r="G37" s="289"/>
      <c r="H37" s="72"/>
      <c r="I37" s="289"/>
      <c r="J37" s="72"/>
      <c r="K37" s="289"/>
      <c r="L37" s="72"/>
      <c r="M37" s="289"/>
      <c r="N37" s="72"/>
      <c r="O37" s="72"/>
    </row>
    <row r="38" spans="1:17" x14ac:dyDescent="0.2">
      <c r="A38" s="152" t="s">
        <v>208</v>
      </c>
      <c r="B38" s="151" t="s">
        <v>629</v>
      </c>
      <c r="C38" s="149" t="s">
        <v>26</v>
      </c>
      <c r="D38" s="150">
        <v>1</v>
      </c>
      <c r="E38" s="331"/>
      <c r="F38" s="183"/>
      <c r="G38" s="289"/>
      <c r="H38" s="72"/>
      <c r="I38" s="289"/>
      <c r="J38" s="72"/>
      <c r="K38" s="289"/>
      <c r="L38" s="72"/>
      <c r="M38" s="289"/>
      <c r="N38" s="72"/>
      <c r="O38" s="72"/>
    </row>
    <row r="39" spans="1:17" ht="25.5" x14ac:dyDescent="0.2">
      <c r="A39" s="152" t="s">
        <v>209</v>
      </c>
      <c r="B39" s="148" t="s">
        <v>630</v>
      </c>
      <c r="C39" s="149" t="s">
        <v>147</v>
      </c>
      <c r="D39" s="150">
        <v>1</v>
      </c>
      <c r="E39" s="331"/>
      <c r="F39" s="183"/>
      <c r="G39" s="289"/>
      <c r="H39" s="72"/>
      <c r="I39" s="289"/>
      <c r="J39" s="72"/>
      <c r="K39" s="289"/>
      <c r="L39" s="72"/>
      <c r="M39" s="289"/>
      <c r="N39" s="72"/>
      <c r="O39" s="72"/>
    </row>
    <row r="40" spans="1:17" x14ac:dyDescent="0.2">
      <c r="A40" s="152" t="s">
        <v>210</v>
      </c>
      <c r="B40" s="151" t="s">
        <v>632</v>
      </c>
      <c r="C40" s="149" t="s">
        <v>108</v>
      </c>
      <c r="D40" s="150">
        <v>2</v>
      </c>
      <c r="E40" s="331"/>
      <c r="F40" s="183"/>
      <c r="G40" s="289"/>
      <c r="H40" s="72"/>
      <c r="I40" s="289"/>
      <c r="J40" s="72"/>
      <c r="K40" s="289"/>
      <c r="L40" s="72"/>
      <c r="M40" s="289"/>
      <c r="N40" s="72"/>
      <c r="O40" s="72"/>
    </row>
    <row r="41" spans="1:17" x14ac:dyDescent="0.2">
      <c r="A41" s="152" t="s">
        <v>211</v>
      </c>
      <c r="B41" s="148" t="s">
        <v>631</v>
      </c>
      <c r="C41" s="149" t="s">
        <v>147</v>
      </c>
      <c r="D41" s="150">
        <v>2</v>
      </c>
      <c r="E41" s="331"/>
      <c r="F41" s="183"/>
      <c r="G41" s="289"/>
      <c r="H41" s="72"/>
      <c r="I41" s="289"/>
      <c r="J41" s="72"/>
      <c r="K41" s="289"/>
      <c r="L41" s="72"/>
      <c r="M41" s="289"/>
      <c r="N41" s="72"/>
      <c r="O41" s="72"/>
    </row>
    <row r="42" spans="1:17" x14ac:dyDescent="0.2">
      <c r="A42" s="152" t="s">
        <v>212</v>
      </c>
      <c r="B42" s="151" t="s">
        <v>633</v>
      </c>
      <c r="C42" s="149" t="s">
        <v>147</v>
      </c>
      <c r="D42" s="150">
        <v>1</v>
      </c>
      <c r="E42" s="331"/>
      <c r="F42" s="183"/>
      <c r="G42" s="289"/>
      <c r="H42" s="72"/>
      <c r="I42" s="289"/>
      <c r="J42" s="72"/>
      <c r="K42" s="289"/>
      <c r="L42" s="72"/>
      <c r="M42" s="289"/>
      <c r="N42" s="72"/>
      <c r="O42" s="72"/>
    </row>
    <row r="43" spans="1:17" ht="63.75" x14ac:dyDescent="0.2">
      <c r="A43" s="152" t="s">
        <v>213</v>
      </c>
      <c r="B43" s="148" t="s">
        <v>634</v>
      </c>
      <c r="C43" s="149" t="s">
        <v>147</v>
      </c>
      <c r="D43" s="150">
        <v>6</v>
      </c>
      <c r="E43" s="331"/>
      <c r="F43" s="183"/>
      <c r="G43" s="289"/>
      <c r="H43" s="72"/>
      <c r="I43" s="289"/>
      <c r="J43" s="72"/>
      <c r="K43" s="289"/>
      <c r="L43" s="72"/>
      <c r="M43" s="289"/>
      <c r="N43" s="72"/>
      <c r="O43" s="72"/>
    </row>
    <row r="44" spans="1:17" ht="25.5" x14ac:dyDescent="0.2">
      <c r="A44" s="152" t="s">
        <v>214</v>
      </c>
      <c r="B44" s="148" t="s">
        <v>635</v>
      </c>
      <c r="C44" s="149" t="s">
        <v>147</v>
      </c>
      <c r="D44" s="150">
        <v>18</v>
      </c>
      <c r="E44" s="331"/>
      <c r="F44" s="183"/>
      <c r="G44" s="289"/>
      <c r="H44" s="72"/>
      <c r="I44" s="289"/>
      <c r="J44" s="72"/>
      <c r="K44" s="289"/>
      <c r="L44" s="72"/>
      <c r="M44" s="289"/>
      <c r="N44" s="72"/>
      <c r="O44" s="72"/>
    </row>
    <row r="45" spans="1:17" x14ac:dyDescent="0.2">
      <c r="A45" s="152" t="s">
        <v>215</v>
      </c>
      <c r="B45" s="148" t="s">
        <v>636</v>
      </c>
      <c r="C45" s="149" t="s">
        <v>108</v>
      </c>
      <c r="D45" s="150">
        <v>26</v>
      </c>
      <c r="E45" s="331"/>
      <c r="F45" s="183"/>
      <c r="G45" s="289"/>
      <c r="H45" s="72"/>
      <c r="I45" s="289"/>
      <c r="J45" s="72"/>
      <c r="K45" s="289"/>
      <c r="L45" s="72"/>
      <c r="M45" s="289"/>
      <c r="N45" s="72"/>
      <c r="O45" s="72"/>
    </row>
    <row r="46" spans="1:17" ht="25.5" x14ac:dyDescent="0.2">
      <c r="A46" s="152" t="s">
        <v>216</v>
      </c>
      <c r="B46" s="154" t="s">
        <v>637</v>
      </c>
      <c r="C46" s="149" t="s">
        <v>147</v>
      </c>
      <c r="D46" s="150">
        <v>2</v>
      </c>
      <c r="E46" s="331"/>
      <c r="F46" s="183"/>
      <c r="G46" s="289"/>
      <c r="H46" s="72"/>
      <c r="I46" s="289"/>
      <c r="J46" s="72"/>
      <c r="K46" s="289"/>
      <c r="L46" s="72"/>
      <c r="M46" s="289"/>
      <c r="N46" s="72"/>
      <c r="O46" s="72"/>
    </row>
    <row r="47" spans="1:17" s="313" customFormat="1" x14ac:dyDescent="0.2">
      <c r="A47" s="152" t="s">
        <v>217</v>
      </c>
      <c r="B47" s="328" t="s">
        <v>638</v>
      </c>
      <c r="C47" s="330" t="s">
        <v>108</v>
      </c>
      <c r="D47" s="329">
        <v>4</v>
      </c>
      <c r="E47" s="331"/>
      <c r="F47" s="183"/>
      <c r="G47" s="289"/>
      <c r="H47" s="72"/>
      <c r="I47" s="289"/>
      <c r="J47" s="72"/>
      <c r="K47" s="289"/>
      <c r="L47" s="72"/>
      <c r="M47" s="289"/>
      <c r="N47" s="72"/>
      <c r="O47" s="72"/>
    </row>
    <row r="48" spans="1:17" s="116" customFormat="1" x14ac:dyDescent="0.2">
      <c r="A48" s="152" t="s">
        <v>218</v>
      </c>
      <c r="B48" s="159" t="s">
        <v>639</v>
      </c>
      <c r="C48" s="160" t="s">
        <v>108</v>
      </c>
      <c r="D48" s="153">
        <v>1</v>
      </c>
      <c r="E48" s="331"/>
      <c r="F48" s="183"/>
      <c r="G48" s="289"/>
      <c r="H48" s="72"/>
      <c r="I48" s="289"/>
      <c r="J48" s="72"/>
      <c r="K48" s="289"/>
      <c r="L48" s="72"/>
      <c r="M48" s="289"/>
      <c r="N48" s="72"/>
      <c r="O48" s="72"/>
    </row>
    <row r="49" spans="1:15" s="116" customFormat="1" x14ac:dyDescent="0.2">
      <c r="A49" s="152" t="s">
        <v>241</v>
      </c>
      <c r="B49" s="159" t="s">
        <v>640</v>
      </c>
      <c r="C49" s="160" t="s">
        <v>26</v>
      </c>
      <c r="D49" s="153">
        <v>1</v>
      </c>
      <c r="E49" s="331"/>
      <c r="F49" s="183"/>
      <c r="G49" s="289"/>
      <c r="H49" s="72"/>
      <c r="I49" s="289"/>
      <c r="J49" s="72"/>
      <c r="K49" s="289"/>
      <c r="L49" s="72"/>
      <c r="M49" s="289"/>
      <c r="N49" s="72"/>
      <c r="O49" s="72"/>
    </row>
    <row r="50" spans="1:15" s="71" customFormat="1" x14ac:dyDescent="0.2">
      <c r="A50" s="64"/>
      <c r="B50" s="65"/>
      <c r="C50" s="66"/>
      <c r="D50" s="67"/>
      <c r="E50" s="68"/>
      <c r="F50" s="69"/>
      <c r="G50" s="70"/>
      <c r="H50" s="69"/>
      <c r="I50" s="70"/>
      <c r="J50" s="69"/>
      <c r="K50" s="70"/>
      <c r="L50" s="69"/>
      <c r="M50" s="70"/>
      <c r="N50" s="69"/>
      <c r="O50" s="69"/>
    </row>
    <row r="51" spans="1:15" s="42" customFormat="1" x14ac:dyDescent="0.2">
      <c r="A51" s="43"/>
      <c r="B51" s="23" t="s">
        <v>0</v>
      </c>
      <c r="C51" s="44"/>
      <c r="D51" s="43"/>
      <c r="E51" s="45"/>
      <c r="F51" s="46"/>
      <c r="G51" s="48"/>
      <c r="H51" s="47"/>
      <c r="I51" s="48"/>
      <c r="J51" s="47"/>
      <c r="K51" s="48"/>
      <c r="L51" s="47"/>
      <c r="M51" s="48"/>
      <c r="N51" s="47"/>
      <c r="O51" s="73"/>
    </row>
    <row r="52" spans="1:15" x14ac:dyDescent="0.2">
      <c r="J52" s="15" t="s">
        <v>723</v>
      </c>
      <c r="K52" s="14"/>
      <c r="L52" s="14"/>
      <c r="M52" s="14"/>
      <c r="N52" s="14"/>
      <c r="O52" s="49"/>
    </row>
    <row r="53" spans="1:15" x14ac:dyDescent="0.2">
      <c r="J53" s="15" t="s">
        <v>19</v>
      </c>
      <c r="K53" s="50"/>
      <c r="L53" s="50"/>
      <c r="M53" s="50"/>
      <c r="N53" s="50"/>
      <c r="O53" s="51"/>
    </row>
    <row r="54" spans="1:15" x14ac:dyDescent="0.2">
      <c r="J54" s="15"/>
      <c r="K54" s="74"/>
      <c r="L54" s="74"/>
      <c r="M54" s="74"/>
      <c r="N54" s="74"/>
      <c r="O54" s="75"/>
    </row>
    <row r="55" spans="1:15" x14ac:dyDescent="0.2">
      <c r="B55" s="52" t="s">
        <v>24</v>
      </c>
      <c r="E55" s="53"/>
    </row>
    <row r="56" spans="1:15" x14ac:dyDescent="0.2">
      <c r="E56" s="53" t="s">
        <v>724</v>
      </c>
    </row>
    <row r="57" spans="1:15" x14ac:dyDescent="0.2">
      <c r="B57" s="52" t="s">
        <v>25</v>
      </c>
      <c r="E57" s="53"/>
    </row>
    <row r="58" spans="1:15" x14ac:dyDescent="0.2">
      <c r="E58"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2-6&amp;"Arial,Bold"&amp;U0,4kV KABEĻLĪNIJAS KSS JAUNĀ STACIJAS IELĀ.</oddHeader>
    <oddFooter>&amp;C&amp;8&amp;P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8"/>
  <sheetViews>
    <sheetView topLeftCell="A61" workbookViewId="0">
      <selection activeCell="E78" sqref="E78"/>
    </sheetView>
  </sheetViews>
  <sheetFormatPr defaultColWidth="9.140625" defaultRowHeight="12.75" x14ac:dyDescent="0.2"/>
  <cols>
    <col min="1" max="1" width="7" style="3" customWidth="1"/>
    <col min="2" max="2" width="40.7109375" style="1" customWidth="1"/>
    <col min="3" max="3" width="4.28515625" style="2" customWidth="1"/>
    <col min="4" max="4" width="7" style="3" customWidth="1"/>
    <col min="5" max="5" width="6.28515625" style="3" customWidth="1"/>
    <col min="6" max="6" width="6.5703125" style="4" customWidth="1"/>
    <col min="7" max="7" width="6.42578125" style="5" customWidth="1"/>
    <col min="8" max="8" width="6.85546875" style="5" customWidth="1"/>
    <col min="9" max="9" width="6.28515625" style="5" customWidth="1"/>
    <col min="10" max="10" width="7.28515625" style="5" customWidth="1"/>
    <col min="11" max="14" width="8.42578125" style="5" customWidth="1"/>
    <col min="15" max="15" width="8.710937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684</v>
      </c>
      <c r="C11" s="207" t="s">
        <v>108</v>
      </c>
      <c r="D11" s="216">
        <f t="shared" ref="D11:D16" si="0">D40</f>
        <v>52.93</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 t="shared" si="0"/>
        <v>38.840000000000003</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 t="shared" si="0"/>
        <v>39.31</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 t="shared" si="0"/>
        <v>29.1</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 t="shared" si="0"/>
        <v>15.59</v>
      </c>
      <c r="E15" s="86"/>
      <c r="F15" s="87"/>
      <c r="G15" s="289"/>
      <c r="H15" s="87"/>
      <c r="I15" s="88"/>
      <c r="J15" s="87"/>
      <c r="K15" s="289"/>
      <c r="L15" s="72"/>
      <c r="M15" s="72"/>
      <c r="N15" s="72"/>
      <c r="O15" s="72"/>
      <c r="Q15" s="307"/>
    </row>
    <row r="16" spans="1:17" s="89" customFormat="1" ht="25.5" x14ac:dyDescent="0.2">
      <c r="A16" s="152" t="s">
        <v>172</v>
      </c>
      <c r="B16" s="155" t="s">
        <v>689</v>
      </c>
      <c r="C16" s="207" t="s">
        <v>108</v>
      </c>
      <c r="D16" s="216">
        <f t="shared" si="0"/>
        <v>13.57</v>
      </c>
      <c r="E16" s="86"/>
      <c r="F16" s="87"/>
      <c r="G16" s="289"/>
      <c r="H16" s="87"/>
      <c r="I16" s="88"/>
      <c r="J16" s="87"/>
      <c r="K16" s="289"/>
      <c r="L16" s="72"/>
      <c r="M16" s="72"/>
      <c r="N16" s="72"/>
      <c r="O16" s="72"/>
      <c r="Q16" s="307"/>
    </row>
    <row r="17" spans="1:17" s="89" customFormat="1" ht="25.5" x14ac:dyDescent="0.2">
      <c r="A17" s="152" t="s">
        <v>173</v>
      </c>
      <c r="B17" s="148" t="s">
        <v>109</v>
      </c>
      <c r="C17" s="149" t="s">
        <v>110</v>
      </c>
      <c r="D17" s="150">
        <v>828.71450000000004</v>
      </c>
      <c r="E17" s="350"/>
      <c r="F17" s="348"/>
      <c r="G17" s="349"/>
      <c r="H17" s="347"/>
      <c r="I17" s="349"/>
      <c r="J17" s="346"/>
      <c r="K17" s="349"/>
      <c r="L17" s="346"/>
      <c r="M17" s="346"/>
      <c r="N17" s="346"/>
      <c r="O17" s="72"/>
    </row>
    <row r="18" spans="1:17" s="89" customFormat="1" ht="63.75" x14ac:dyDescent="0.2">
      <c r="A18" s="152" t="s">
        <v>174</v>
      </c>
      <c r="B18" s="148" t="s">
        <v>111</v>
      </c>
      <c r="C18" s="149" t="s">
        <v>110</v>
      </c>
      <c r="D18" s="150">
        <v>540.27842105263164</v>
      </c>
      <c r="E18" s="351"/>
      <c r="F18" s="348"/>
      <c r="G18" s="349"/>
      <c r="H18" s="346"/>
      <c r="I18" s="349"/>
      <c r="J18" s="346"/>
      <c r="K18" s="349"/>
      <c r="L18" s="346"/>
      <c r="M18" s="346"/>
      <c r="N18" s="346"/>
      <c r="O18" s="72"/>
    </row>
    <row r="19" spans="1:17" ht="25.5" x14ac:dyDescent="0.2">
      <c r="A19" s="152" t="s">
        <v>175</v>
      </c>
      <c r="B19" s="148" t="s">
        <v>115</v>
      </c>
      <c r="C19" s="149" t="s">
        <v>113</v>
      </c>
      <c r="D19" s="150">
        <v>413.99999999999994</v>
      </c>
      <c r="E19" s="86"/>
      <c r="F19" s="87"/>
      <c r="G19" s="289"/>
      <c r="H19" s="87"/>
      <c r="I19" s="88"/>
      <c r="J19" s="87"/>
      <c r="K19" s="289"/>
      <c r="L19" s="72"/>
      <c r="M19" s="72"/>
      <c r="N19" s="72"/>
      <c r="O19" s="72"/>
    </row>
    <row r="20" spans="1:17" ht="38.25" x14ac:dyDescent="0.2">
      <c r="A20" s="152" t="s">
        <v>176</v>
      </c>
      <c r="B20" s="151" t="s">
        <v>116</v>
      </c>
      <c r="C20" s="149" t="s">
        <v>113</v>
      </c>
      <c r="D20" s="150">
        <v>413.99999999999994</v>
      </c>
      <c r="E20" s="292"/>
      <c r="F20" s="87"/>
      <c r="G20" s="289"/>
      <c r="H20" s="87"/>
      <c r="I20" s="289"/>
      <c r="J20" s="72"/>
      <c r="K20" s="289"/>
      <c r="L20" s="72"/>
      <c r="M20" s="72"/>
      <c r="N20" s="72"/>
      <c r="O20" s="72"/>
    </row>
    <row r="21" spans="1:17" ht="14.25" x14ac:dyDescent="0.2">
      <c r="A21" s="152" t="s">
        <v>177</v>
      </c>
      <c r="B21" s="148" t="s">
        <v>117</v>
      </c>
      <c r="C21" s="149" t="s">
        <v>113</v>
      </c>
      <c r="D21" s="150">
        <v>380</v>
      </c>
      <c r="E21" s="292"/>
      <c r="F21" s="87"/>
      <c r="G21" s="289"/>
      <c r="H21" s="72"/>
      <c r="I21" s="289"/>
      <c r="J21" s="72"/>
      <c r="K21" s="289"/>
      <c r="L21" s="72"/>
      <c r="M21" s="72"/>
      <c r="N21" s="72"/>
      <c r="O21" s="72"/>
    </row>
    <row r="22" spans="1:17" ht="38.25" x14ac:dyDescent="0.2">
      <c r="A22" s="152" t="s">
        <v>178</v>
      </c>
      <c r="B22" s="151" t="s">
        <v>572</v>
      </c>
      <c r="C22" s="149" t="s">
        <v>113</v>
      </c>
      <c r="D22" s="150">
        <v>380</v>
      </c>
      <c r="E22" s="86"/>
      <c r="F22" s="87"/>
      <c r="G22" s="289"/>
      <c r="H22" s="87"/>
      <c r="I22" s="88"/>
      <c r="J22" s="87"/>
      <c r="K22" s="289"/>
      <c r="L22" s="72"/>
      <c r="M22" s="72"/>
      <c r="N22" s="72"/>
      <c r="O22" s="72"/>
    </row>
    <row r="23" spans="1:17" ht="38.25" x14ac:dyDescent="0.2">
      <c r="A23" s="152" t="s">
        <v>179</v>
      </c>
      <c r="B23" s="148" t="s">
        <v>118</v>
      </c>
      <c r="C23" s="149" t="s">
        <v>108</v>
      </c>
      <c r="D23" s="153">
        <v>189.34</v>
      </c>
      <c r="E23" s="292"/>
      <c r="F23" s="87"/>
      <c r="G23" s="289"/>
      <c r="H23" s="72"/>
      <c r="I23" s="289"/>
      <c r="J23" s="72"/>
      <c r="K23" s="289"/>
      <c r="L23" s="72"/>
      <c r="M23" s="72"/>
      <c r="N23" s="72"/>
      <c r="O23" s="72"/>
    </row>
    <row r="24" spans="1:17" ht="25.5" x14ac:dyDescent="0.2">
      <c r="A24" s="152" t="s">
        <v>180</v>
      </c>
      <c r="B24" s="148" t="s">
        <v>119</v>
      </c>
      <c r="C24" s="149" t="s">
        <v>110</v>
      </c>
      <c r="D24" s="150">
        <v>42.601499999999994</v>
      </c>
      <c r="E24" s="291"/>
      <c r="F24" s="87"/>
      <c r="G24" s="289"/>
      <c r="H24" s="72"/>
      <c r="I24" s="289"/>
      <c r="J24" s="72"/>
      <c r="K24" s="289"/>
      <c r="L24" s="72"/>
      <c r="M24" s="72"/>
      <c r="N24" s="72"/>
      <c r="O24" s="72"/>
    </row>
    <row r="25" spans="1:17" ht="14.25" x14ac:dyDescent="0.2">
      <c r="A25" s="152" t="s">
        <v>181</v>
      </c>
      <c r="B25" s="148" t="s">
        <v>120</v>
      </c>
      <c r="C25" s="149" t="s">
        <v>110</v>
      </c>
      <c r="D25" s="150">
        <v>85.202999999999989</v>
      </c>
      <c r="E25" s="291"/>
      <c r="F25" s="87"/>
      <c r="G25" s="289"/>
      <c r="H25" s="72"/>
      <c r="I25" s="289"/>
      <c r="J25" s="72"/>
      <c r="K25" s="289"/>
      <c r="L25" s="72"/>
      <c r="M25" s="72"/>
      <c r="N25" s="72"/>
      <c r="O25" s="72"/>
    </row>
    <row r="26" spans="1:17" x14ac:dyDescent="0.2">
      <c r="A26" s="152" t="s">
        <v>182</v>
      </c>
      <c r="B26" s="155" t="s">
        <v>122</v>
      </c>
      <c r="C26" s="149" t="s">
        <v>108</v>
      </c>
      <c r="D26" s="150">
        <v>189.34</v>
      </c>
      <c r="E26" s="85"/>
      <c r="F26" s="87"/>
      <c r="G26" s="289"/>
      <c r="H26" s="87"/>
      <c r="I26" s="289"/>
      <c r="J26" s="72"/>
      <c r="K26" s="289"/>
      <c r="L26" s="72"/>
      <c r="M26" s="72"/>
      <c r="N26" s="72"/>
      <c r="O26" s="72"/>
    </row>
    <row r="27" spans="1:17" x14ac:dyDescent="0.2">
      <c r="A27" s="18"/>
      <c r="B27" s="156" t="s">
        <v>123</v>
      </c>
      <c r="C27" s="156"/>
      <c r="D27" s="157"/>
      <c r="E27" s="25"/>
      <c r="F27" s="31"/>
      <c r="G27" s="33"/>
      <c r="H27" s="35"/>
      <c r="I27" s="33"/>
      <c r="J27" s="35"/>
      <c r="K27" s="33"/>
      <c r="L27" s="35"/>
      <c r="M27" s="33"/>
      <c r="N27" s="35"/>
      <c r="O27" s="41"/>
    </row>
    <row r="28" spans="1:17" s="89" customFormat="1" ht="25.5" x14ac:dyDescent="0.2">
      <c r="A28" s="152" t="s">
        <v>183</v>
      </c>
      <c r="B28" s="155" t="s">
        <v>690</v>
      </c>
      <c r="C28" s="207" t="s">
        <v>108</v>
      </c>
      <c r="D28" s="216">
        <f>D46</f>
        <v>65.290000000000006</v>
      </c>
      <c r="E28" s="86"/>
      <c r="F28" s="87"/>
      <c r="G28" s="289"/>
      <c r="H28" s="87"/>
      <c r="I28" s="88"/>
      <c r="J28" s="87"/>
      <c r="K28" s="289"/>
      <c r="L28" s="72"/>
      <c r="M28" s="72"/>
      <c r="N28" s="72"/>
      <c r="O28" s="72"/>
      <c r="Q28" s="307"/>
    </row>
    <row r="29" spans="1:17" s="89" customFormat="1" ht="25.5" x14ac:dyDescent="0.2">
      <c r="A29" s="152" t="s">
        <v>184</v>
      </c>
      <c r="B29" s="155" t="s">
        <v>684</v>
      </c>
      <c r="C29" s="207" t="s">
        <v>108</v>
      </c>
      <c r="D29" s="216">
        <f>D47</f>
        <v>20</v>
      </c>
      <c r="E29" s="86"/>
      <c r="F29" s="87"/>
      <c r="G29" s="289"/>
      <c r="H29" s="87"/>
      <c r="I29" s="88"/>
      <c r="J29" s="87"/>
      <c r="K29" s="289"/>
      <c r="L29" s="72"/>
      <c r="M29" s="72"/>
      <c r="N29" s="72"/>
      <c r="O29" s="72"/>
      <c r="Q29" s="307"/>
    </row>
    <row r="30" spans="1:17" ht="25.5" x14ac:dyDescent="0.2">
      <c r="A30" s="152" t="s">
        <v>185</v>
      </c>
      <c r="B30" s="148" t="s">
        <v>109</v>
      </c>
      <c r="C30" s="149" t="s">
        <v>110</v>
      </c>
      <c r="D30" s="150">
        <v>194.11</v>
      </c>
      <c r="E30" s="356"/>
      <c r="F30" s="354"/>
      <c r="G30" s="355"/>
      <c r="H30" s="353"/>
      <c r="I30" s="355"/>
      <c r="J30" s="352"/>
      <c r="K30" s="355"/>
      <c r="L30" s="352"/>
      <c r="M30" s="352"/>
      <c r="N30" s="352"/>
      <c r="O30" s="72"/>
    </row>
    <row r="31" spans="1:17" ht="63.75" x14ac:dyDescent="0.2">
      <c r="A31" s="152" t="s">
        <v>186</v>
      </c>
      <c r="B31" s="148" t="s">
        <v>111</v>
      </c>
      <c r="C31" s="149" t="s">
        <v>110</v>
      </c>
      <c r="D31" s="150">
        <v>91.46</v>
      </c>
      <c r="E31" s="357"/>
      <c r="F31" s="354"/>
      <c r="G31" s="355"/>
      <c r="H31" s="352"/>
      <c r="I31" s="355"/>
      <c r="J31" s="352"/>
      <c r="K31" s="355"/>
      <c r="L31" s="352"/>
      <c r="M31" s="352"/>
      <c r="N31" s="352"/>
      <c r="O31" s="72"/>
    </row>
    <row r="32" spans="1:17" ht="25.5" x14ac:dyDescent="0.2">
      <c r="A32" s="152" t="s">
        <v>187</v>
      </c>
      <c r="B32" s="148" t="s">
        <v>124</v>
      </c>
      <c r="C32" s="149" t="s">
        <v>113</v>
      </c>
      <c r="D32" s="150">
        <f>43*1.5</f>
        <v>64.5</v>
      </c>
      <c r="E32" s="86"/>
      <c r="F32" s="87"/>
      <c r="G32" s="289"/>
      <c r="H32" s="87"/>
      <c r="I32" s="88"/>
      <c r="J32" s="87"/>
      <c r="K32" s="289"/>
      <c r="L32" s="72"/>
      <c r="M32" s="72"/>
      <c r="N32" s="72"/>
      <c r="O32" s="72"/>
    </row>
    <row r="33" spans="1:15" ht="38.25" x14ac:dyDescent="0.2">
      <c r="A33" s="152" t="s">
        <v>188</v>
      </c>
      <c r="B33" s="151" t="s">
        <v>125</v>
      </c>
      <c r="C33" s="149" t="s">
        <v>113</v>
      </c>
      <c r="D33" s="150">
        <f>D32</f>
        <v>64.5</v>
      </c>
      <c r="E33" s="292"/>
      <c r="F33" s="87"/>
      <c r="G33" s="289"/>
      <c r="H33" s="87"/>
      <c r="I33" s="289"/>
      <c r="J33" s="72"/>
      <c r="K33" s="289"/>
      <c r="L33" s="72"/>
      <c r="M33" s="72"/>
      <c r="N33" s="72"/>
      <c r="O33" s="72"/>
    </row>
    <row r="34" spans="1:15" ht="25.5" x14ac:dyDescent="0.2">
      <c r="A34" s="152" t="s">
        <v>189</v>
      </c>
      <c r="B34" s="148" t="s">
        <v>126</v>
      </c>
      <c r="C34" s="149" t="s">
        <v>127</v>
      </c>
      <c r="D34" s="150">
        <f>42*1.5</f>
        <v>63</v>
      </c>
      <c r="E34" s="292"/>
      <c r="F34" s="87"/>
      <c r="G34" s="289"/>
      <c r="H34" s="72"/>
      <c r="I34" s="289"/>
      <c r="J34" s="72"/>
      <c r="K34" s="289"/>
      <c r="L34" s="72"/>
      <c r="M34" s="72"/>
      <c r="N34" s="72"/>
      <c r="O34" s="72"/>
    </row>
    <row r="35" spans="1:15" ht="51" x14ac:dyDescent="0.2">
      <c r="A35" s="152" t="s">
        <v>190</v>
      </c>
      <c r="B35" s="151" t="s">
        <v>573</v>
      </c>
      <c r="C35" s="149" t="s">
        <v>113</v>
      </c>
      <c r="D35" s="150">
        <f>D34</f>
        <v>63</v>
      </c>
      <c r="E35" s="86"/>
      <c r="F35" s="87"/>
      <c r="G35" s="289"/>
      <c r="H35" s="87"/>
      <c r="I35" s="88"/>
      <c r="J35" s="87"/>
      <c r="K35" s="289"/>
      <c r="L35" s="72"/>
      <c r="M35" s="72"/>
      <c r="N35" s="72"/>
      <c r="O35" s="72"/>
    </row>
    <row r="36" spans="1:15" ht="38.25" x14ac:dyDescent="0.2">
      <c r="A36" s="152" t="s">
        <v>191</v>
      </c>
      <c r="B36" s="148" t="s">
        <v>118</v>
      </c>
      <c r="C36" s="149" t="s">
        <v>108</v>
      </c>
      <c r="D36" s="150">
        <v>20</v>
      </c>
      <c r="E36" s="292"/>
      <c r="F36" s="87"/>
      <c r="G36" s="289"/>
      <c r="H36" s="72"/>
      <c r="I36" s="289"/>
      <c r="J36" s="72"/>
      <c r="K36" s="289"/>
      <c r="L36" s="72"/>
      <c r="M36" s="72"/>
      <c r="N36" s="72"/>
      <c r="O36" s="72"/>
    </row>
    <row r="37" spans="1:15" ht="25.5" x14ac:dyDescent="0.2">
      <c r="A37" s="152" t="s">
        <v>192</v>
      </c>
      <c r="B37" s="148" t="s">
        <v>119</v>
      </c>
      <c r="C37" s="149" t="s">
        <v>110</v>
      </c>
      <c r="D37" s="150">
        <v>19.190000000000001</v>
      </c>
      <c r="E37" s="291"/>
      <c r="F37" s="87"/>
      <c r="G37" s="289"/>
      <c r="H37" s="72"/>
      <c r="I37" s="289"/>
      <c r="J37" s="72"/>
      <c r="K37" s="289"/>
      <c r="L37" s="72"/>
      <c r="M37" s="72"/>
      <c r="N37" s="72"/>
      <c r="O37" s="72"/>
    </row>
    <row r="38" spans="1:15" ht="14.25" x14ac:dyDescent="0.2">
      <c r="A38" s="152" t="s">
        <v>310</v>
      </c>
      <c r="B38" s="148" t="s">
        <v>120</v>
      </c>
      <c r="C38" s="149" t="s">
        <v>110</v>
      </c>
      <c r="D38" s="150">
        <v>38.380000000000003</v>
      </c>
      <c r="E38" s="291"/>
      <c r="F38" s="87"/>
      <c r="G38" s="289"/>
      <c r="H38" s="72"/>
      <c r="I38" s="289"/>
      <c r="J38" s="72"/>
      <c r="K38" s="289"/>
      <c r="L38" s="72"/>
      <c r="M38" s="72"/>
      <c r="N38" s="72"/>
      <c r="O38" s="72"/>
    </row>
    <row r="39" spans="1:15" s="116" customFormat="1" x14ac:dyDescent="0.2">
      <c r="A39" s="139">
        <v>2</v>
      </c>
      <c r="B39" s="145" t="s">
        <v>128</v>
      </c>
      <c r="C39" s="158"/>
      <c r="D39" s="146"/>
      <c r="E39" s="140"/>
      <c r="F39" s="141"/>
      <c r="G39" s="142"/>
      <c r="H39" s="143"/>
      <c r="I39" s="142"/>
      <c r="J39" s="143"/>
      <c r="K39" s="142"/>
      <c r="L39" s="143"/>
      <c r="M39" s="142"/>
      <c r="N39" s="143"/>
      <c r="O39" s="144"/>
    </row>
    <row r="40" spans="1:15" s="126" customFormat="1" ht="51" x14ac:dyDescent="0.2">
      <c r="A40" s="206" t="s">
        <v>193</v>
      </c>
      <c r="B40" s="159" t="s">
        <v>262</v>
      </c>
      <c r="C40" s="160" t="s">
        <v>108</v>
      </c>
      <c r="D40" s="153">
        <v>52.93</v>
      </c>
      <c r="E40" s="292"/>
      <c r="F40" s="72"/>
      <c r="G40" s="289"/>
      <c r="H40" s="87"/>
      <c r="I40" s="289"/>
      <c r="J40" s="87"/>
      <c r="K40" s="289"/>
      <c r="L40" s="72"/>
      <c r="M40" s="72"/>
      <c r="N40" s="72"/>
      <c r="O40" s="72"/>
    </row>
    <row r="41" spans="1:15" s="126" customFormat="1" ht="51" x14ac:dyDescent="0.2">
      <c r="A41" s="206" t="s">
        <v>194</v>
      </c>
      <c r="B41" s="159" t="s">
        <v>263</v>
      </c>
      <c r="C41" s="160" t="s">
        <v>108</v>
      </c>
      <c r="D41" s="153">
        <v>38.840000000000003</v>
      </c>
      <c r="E41" s="292"/>
      <c r="F41" s="72"/>
      <c r="G41" s="289"/>
      <c r="H41" s="87"/>
      <c r="I41" s="289"/>
      <c r="J41" s="87"/>
      <c r="K41" s="289"/>
      <c r="L41" s="72"/>
      <c r="M41" s="72"/>
      <c r="N41" s="72"/>
      <c r="O41" s="72"/>
    </row>
    <row r="42" spans="1:15" s="126" customFormat="1" ht="51" x14ac:dyDescent="0.2">
      <c r="A42" s="206" t="s">
        <v>195</v>
      </c>
      <c r="B42" s="159" t="s">
        <v>264</v>
      </c>
      <c r="C42" s="160" t="s">
        <v>108</v>
      </c>
      <c r="D42" s="153">
        <v>39.31</v>
      </c>
      <c r="E42" s="292"/>
      <c r="F42" s="72"/>
      <c r="G42" s="289"/>
      <c r="H42" s="87"/>
      <c r="I42" s="289"/>
      <c r="J42" s="87"/>
      <c r="K42" s="289"/>
      <c r="L42" s="72"/>
      <c r="M42" s="72"/>
      <c r="N42" s="72"/>
      <c r="O42" s="72"/>
    </row>
    <row r="43" spans="1:15" s="126" customFormat="1" ht="51" x14ac:dyDescent="0.2">
      <c r="A43" s="206" t="s">
        <v>196</v>
      </c>
      <c r="B43" s="159" t="s">
        <v>265</v>
      </c>
      <c r="C43" s="160" t="s">
        <v>108</v>
      </c>
      <c r="D43" s="153">
        <v>29.1</v>
      </c>
      <c r="E43" s="292"/>
      <c r="F43" s="72"/>
      <c r="G43" s="289"/>
      <c r="H43" s="87"/>
      <c r="I43" s="289"/>
      <c r="J43" s="87"/>
      <c r="K43" s="289"/>
      <c r="L43" s="72"/>
      <c r="M43" s="72"/>
      <c r="N43" s="72"/>
      <c r="O43" s="72"/>
    </row>
    <row r="44" spans="1:15" s="126" customFormat="1" ht="51" x14ac:dyDescent="0.2">
      <c r="A44" s="206" t="s">
        <v>197</v>
      </c>
      <c r="B44" s="159" t="s">
        <v>266</v>
      </c>
      <c r="C44" s="160" t="s">
        <v>108</v>
      </c>
      <c r="D44" s="153">
        <v>15.59</v>
      </c>
      <c r="E44" s="292"/>
      <c r="F44" s="72"/>
      <c r="G44" s="289"/>
      <c r="H44" s="87"/>
      <c r="I44" s="289"/>
      <c r="J44" s="87"/>
      <c r="K44" s="289"/>
      <c r="L44" s="72"/>
      <c r="M44" s="72"/>
      <c r="N44" s="72"/>
      <c r="O44" s="72"/>
    </row>
    <row r="45" spans="1:15" s="126" customFormat="1" ht="51" x14ac:dyDescent="0.2">
      <c r="A45" s="206" t="s">
        <v>198</v>
      </c>
      <c r="B45" s="159" t="s">
        <v>267</v>
      </c>
      <c r="C45" s="160" t="s">
        <v>108</v>
      </c>
      <c r="D45" s="153">
        <v>13.57</v>
      </c>
      <c r="E45" s="292"/>
      <c r="F45" s="72"/>
      <c r="G45" s="289"/>
      <c r="H45" s="87"/>
      <c r="I45" s="289"/>
      <c r="J45" s="87"/>
      <c r="K45" s="289"/>
      <c r="L45" s="72"/>
      <c r="M45" s="72"/>
      <c r="N45" s="72"/>
      <c r="O45" s="72"/>
    </row>
    <row r="46" spans="1:15" s="126" customFormat="1" ht="51" x14ac:dyDescent="0.2">
      <c r="A46" s="206" t="s">
        <v>199</v>
      </c>
      <c r="B46" s="159" t="s">
        <v>268</v>
      </c>
      <c r="C46" s="160" t="s">
        <v>108</v>
      </c>
      <c r="D46" s="153">
        <v>65.290000000000006</v>
      </c>
      <c r="E46" s="292"/>
      <c r="F46" s="72"/>
      <c r="G46" s="289"/>
      <c r="H46" s="87"/>
      <c r="I46" s="289"/>
      <c r="J46" s="87"/>
      <c r="K46" s="289"/>
      <c r="L46" s="72"/>
      <c r="M46" s="72"/>
      <c r="N46" s="72"/>
      <c r="O46" s="72"/>
    </row>
    <row r="47" spans="1:15" s="126" customFormat="1" ht="51" x14ac:dyDescent="0.2">
      <c r="A47" s="206" t="s">
        <v>200</v>
      </c>
      <c r="B47" s="159" t="s">
        <v>269</v>
      </c>
      <c r="C47" s="160" t="s">
        <v>108</v>
      </c>
      <c r="D47" s="153">
        <v>20</v>
      </c>
      <c r="E47" s="292"/>
      <c r="F47" s="72"/>
      <c r="G47" s="289"/>
      <c r="H47" s="87"/>
      <c r="I47" s="289"/>
      <c r="J47" s="87"/>
      <c r="K47" s="289"/>
      <c r="L47" s="72"/>
      <c r="M47" s="72"/>
      <c r="N47" s="72"/>
      <c r="O47" s="72"/>
    </row>
    <row r="48" spans="1:15" s="126" customFormat="1" ht="38.25" x14ac:dyDescent="0.2">
      <c r="A48" s="206" t="s">
        <v>201</v>
      </c>
      <c r="B48" s="161" t="s">
        <v>141</v>
      </c>
      <c r="C48" s="160" t="s">
        <v>26</v>
      </c>
      <c r="D48" s="162">
        <v>3</v>
      </c>
      <c r="E48" s="292"/>
      <c r="F48" s="72"/>
      <c r="G48" s="289"/>
      <c r="H48" s="87"/>
      <c r="I48" s="289"/>
      <c r="J48" s="87"/>
      <c r="K48" s="289"/>
      <c r="L48" s="72"/>
      <c r="M48" s="72"/>
      <c r="N48" s="72"/>
      <c r="O48" s="72"/>
    </row>
    <row r="49" spans="1:15" s="126" customFormat="1" ht="38.25" x14ac:dyDescent="0.2">
      <c r="A49" s="206" t="s">
        <v>202</v>
      </c>
      <c r="B49" s="161" t="s">
        <v>142</v>
      </c>
      <c r="C49" s="160" t="s">
        <v>26</v>
      </c>
      <c r="D49" s="162">
        <v>1</v>
      </c>
      <c r="E49" s="292"/>
      <c r="F49" s="72"/>
      <c r="G49" s="289"/>
      <c r="H49" s="87"/>
      <c r="I49" s="289"/>
      <c r="J49" s="87"/>
      <c r="K49" s="289"/>
      <c r="L49" s="72"/>
      <c r="M49" s="72"/>
      <c r="N49" s="72"/>
      <c r="O49" s="72"/>
    </row>
    <row r="50" spans="1:15" s="126" customFormat="1" ht="38.25" x14ac:dyDescent="0.2">
      <c r="A50" s="206" t="s">
        <v>203</v>
      </c>
      <c r="B50" s="161" t="s">
        <v>270</v>
      </c>
      <c r="C50" s="160" t="s">
        <v>26</v>
      </c>
      <c r="D50" s="162">
        <v>1</v>
      </c>
      <c r="E50" s="292"/>
      <c r="F50" s="72"/>
      <c r="G50" s="289"/>
      <c r="H50" s="87"/>
      <c r="I50" s="289"/>
      <c r="J50" s="87"/>
      <c r="K50" s="289"/>
      <c r="L50" s="72"/>
      <c r="M50" s="72"/>
      <c r="N50" s="72"/>
      <c r="O50" s="72"/>
    </row>
    <row r="51" spans="1:15" s="126" customFormat="1" ht="38.25" x14ac:dyDescent="0.2">
      <c r="A51" s="206" t="s">
        <v>204</v>
      </c>
      <c r="B51" s="161" t="s">
        <v>143</v>
      </c>
      <c r="C51" s="160" t="s">
        <v>26</v>
      </c>
      <c r="D51" s="162">
        <v>1</v>
      </c>
      <c r="E51" s="292"/>
      <c r="F51" s="72"/>
      <c r="G51" s="289"/>
      <c r="H51" s="72"/>
      <c r="I51" s="289"/>
      <c r="J51" s="72"/>
      <c r="K51" s="289"/>
      <c r="L51" s="72"/>
      <c r="M51" s="289"/>
      <c r="N51" s="72"/>
      <c r="O51" s="72"/>
    </row>
    <row r="52" spans="1:15" s="126" customFormat="1" ht="38.25" x14ac:dyDescent="0.2">
      <c r="A52" s="206" t="s">
        <v>205</v>
      </c>
      <c r="B52" s="161" t="s">
        <v>144</v>
      </c>
      <c r="C52" s="160" t="s">
        <v>26</v>
      </c>
      <c r="D52" s="163">
        <v>1</v>
      </c>
      <c r="E52" s="292"/>
      <c r="F52" s="72"/>
      <c r="G52" s="289"/>
      <c r="H52" s="72"/>
      <c r="I52" s="289"/>
      <c r="J52" s="72"/>
      <c r="K52" s="289"/>
      <c r="L52" s="72"/>
      <c r="M52" s="289"/>
      <c r="N52" s="72"/>
      <c r="O52" s="72"/>
    </row>
    <row r="53" spans="1:15" s="126" customFormat="1" ht="25.5" x14ac:dyDescent="0.2">
      <c r="A53" s="206" t="s">
        <v>206</v>
      </c>
      <c r="B53" s="164" t="s">
        <v>220</v>
      </c>
      <c r="C53" s="160" t="s">
        <v>147</v>
      </c>
      <c r="D53" s="200">
        <v>5</v>
      </c>
      <c r="E53" s="292"/>
      <c r="F53" s="72"/>
      <c r="G53" s="289"/>
      <c r="H53" s="87"/>
      <c r="I53" s="289"/>
      <c r="J53" s="87"/>
      <c r="K53" s="289"/>
      <c r="L53" s="72"/>
      <c r="M53" s="72"/>
      <c r="N53" s="72"/>
      <c r="O53" s="72"/>
    </row>
    <row r="54" spans="1:15" s="126" customFormat="1" ht="25.5" x14ac:dyDescent="0.2">
      <c r="A54" s="206" t="s">
        <v>207</v>
      </c>
      <c r="B54" s="164" t="s">
        <v>221</v>
      </c>
      <c r="C54" s="160" t="s">
        <v>147</v>
      </c>
      <c r="D54" s="200">
        <v>3</v>
      </c>
      <c r="E54" s="292"/>
      <c r="F54" s="72"/>
      <c r="G54" s="289"/>
      <c r="H54" s="87"/>
      <c r="I54" s="289"/>
      <c r="J54" s="87"/>
      <c r="K54" s="289"/>
      <c r="L54" s="72"/>
      <c r="M54" s="72"/>
      <c r="N54" s="72"/>
      <c r="O54" s="72"/>
    </row>
    <row r="55" spans="1:15" s="126" customFormat="1" ht="25.5" x14ac:dyDescent="0.2">
      <c r="A55" s="206" t="s">
        <v>208</v>
      </c>
      <c r="B55" s="164" t="s">
        <v>222</v>
      </c>
      <c r="C55" s="160" t="s">
        <v>147</v>
      </c>
      <c r="D55" s="201">
        <v>12</v>
      </c>
      <c r="E55" s="292"/>
      <c r="F55" s="72"/>
      <c r="G55" s="289"/>
      <c r="H55" s="87"/>
      <c r="I55" s="289"/>
      <c r="J55" s="87"/>
      <c r="K55" s="289"/>
      <c r="L55" s="72"/>
      <c r="M55" s="72"/>
      <c r="N55" s="72"/>
      <c r="O55" s="72"/>
    </row>
    <row r="56" spans="1:15" s="126" customFormat="1" x14ac:dyDescent="0.2">
      <c r="A56" s="206" t="s">
        <v>209</v>
      </c>
      <c r="B56" s="194" t="s">
        <v>223</v>
      </c>
      <c r="C56" s="195"/>
      <c r="D56" s="202"/>
      <c r="E56" s="180"/>
      <c r="F56" s="181"/>
      <c r="G56" s="182"/>
      <c r="H56" s="183"/>
      <c r="I56" s="182"/>
      <c r="J56" s="183"/>
      <c r="K56" s="182"/>
      <c r="L56" s="183"/>
      <c r="M56" s="182"/>
      <c r="N56" s="183"/>
      <c r="O56" s="181"/>
    </row>
    <row r="57" spans="1:15" s="126" customFormat="1" x14ac:dyDescent="0.2">
      <c r="A57" s="119" t="s">
        <v>272</v>
      </c>
      <c r="B57" s="161" t="s">
        <v>228</v>
      </c>
      <c r="C57" s="195" t="s">
        <v>147</v>
      </c>
      <c r="D57" s="202">
        <v>3</v>
      </c>
      <c r="E57" s="237"/>
      <c r="F57" s="183"/>
      <c r="G57" s="183"/>
      <c r="H57" s="293"/>
      <c r="I57" s="183"/>
      <c r="J57" s="293"/>
      <c r="K57" s="293"/>
      <c r="L57" s="293"/>
      <c r="M57" s="293"/>
      <c r="N57" s="293"/>
      <c r="O57" s="293"/>
    </row>
    <row r="58" spans="1:15" s="126" customFormat="1" ht="14.25" x14ac:dyDescent="0.2">
      <c r="A58" s="119" t="s">
        <v>273</v>
      </c>
      <c r="B58" s="161" t="s">
        <v>229</v>
      </c>
      <c r="C58" s="195" t="s">
        <v>147</v>
      </c>
      <c r="D58" s="202">
        <v>3</v>
      </c>
      <c r="E58" s="237"/>
      <c r="F58" s="183"/>
      <c r="G58" s="183"/>
      <c r="H58" s="293"/>
      <c r="I58" s="183"/>
      <c r="J58" s="293"/>
      <c r="K58" s="293"/>
      <c r="L58" s="293"/>
      <c r="M58" s="293"/>
      <c r="N58" s="293"/>
      <c r="O58" s="293"/>
    </row>
    <row r="59" spans="1:15" s="126" customFormat="1" x14ac:dyDescent="0.2">
      <c r="A59" s="119" t="s">
        <v>274</v>
      </c>
      <c r="B59" s="161" t="s">
        <v>230</v>
      </c>
      <c r="C59" s="197" t="s">
        <v>108</v>
      </c>
      <c r="D59" s="203">
        <v>5.0199999999999996</v>
      </c>
      <c r="E59" s="290"/>
      <c r="F59" s="183"/>
      <c r="G59" s="183"/>
      <c r="H59" s="293"/>
      <c r="I59" s="183"/>
      <c r="J59" s="183"/>
      <c r="K59" s="183"/>
      <c r="L59" s="183"/>
      <c r="M59" s="293"/>
      <c r="N59" s="183"/>
      <c r="O59" s="183"/>
    </row>
    <row r="60" spans="1:15" s="126" customFormat="1" x14ac:dyDescent="0.2">
      <c r="A60" s="119" t="s">
        <v>275</v>
      </c>
      <c r="B60" s="164" t="s">
        <v>227</v>
      </c>
      <c r="C60" s="160" t="s">
        <v>147</v>
      </c>
      <c r="D60" s="204">
        <v>17</v>
      </c>
      <c r="E60" s="290"/>
      <c r="F60" s="183"/>
      <c r="G60" s="183"/>
      <c r="H60" s="293"/>
      <c r="I60" s="183"/>
      <c r="J60" s="183"/>
      <c r="K60" s="183"/>
      <c r="L60" s="183"/>
      <c r="M60" s="183"/>
      <c r="N60" s="183"/>
      <c r="O60" s="183"/>
    </row>
    <row r="61" spans="1:15" s="126" customFormat="1" x14ac:dyDescent="0.2">
      <c r="A61" s="119" t="s">
        <v>210</v>
      </c>
      <c r="B61" s="164" t="s">
        <v>305</v>
      </c>
      <c r="C61" s="160" t="s">
        <v>108</v>
      </c>
      <c r="D61" s="209">
        <v>25.6</v>
      </c>
      <c r="E61" s="290"/>
      <c r="F61" s="183"/>
      <c r="G61" s="183"/>
      <c r="H61" s="293"/>
      <c r="I61" s="183"/>
      <c r="J61" s="183"/>
      <c r="K61" s="183"/>
      <c r="L61" s="183"/>
      <c r="M61" s="183"/>
      <c r="N61" s="183"/>
      <c r="O61" s="183"/>
    </row>
    <row r="62" spans="1:15" s="126" customFormat="1" x14ac:dyDescent="0.2">
      <c r="A62" s="119" t="s">
        <v>211</v>
      </c>
      <c r="B62" s="164" t="s">
        <v>271</v>
      </c>
      <c r="C62" s="160" t="s">
        <v>147</v>
      </c>
      <c r="D62" s="165">
        <v>7</v>
      </c>
      <c r="E62" s="292"/>
      <c r="F62" s="183"/>
      <c r="G62" s="289"/>
      <c r="H62" s="72"/>
      <c r="I62" s="289"/>
      <c r="J62" s="87"/>
      <c r="K62" s="289"/>
      <c r="L62" s="72"/>
      <c r="M62" s="72"/>
      <c r="N62" s="72"/>
      <c r="O62" s="72"/>
    </row>
    <row r="63" spans="1:15" s="126" customFormat="1" ht="25.5" x14ac:dyDescent="0.2">
      <c r="A63" s="119" t="s">
        <v>212</v>
      </c>
      <c r="B63" s="155" t="s">
        <v>148</v>
      </c>
      <c r="C63" s="166" t="s">
        <v>147</v>
      </c>
      <c r="D63" s="163">
        <v>12</v>
      </c>
      <c r="E63" s="292"/>
      <c r="F63" s="183"/>
      <c r="G63" s="289"/>
      <c r="H63" s="72"/>
      <c r="I63" s="289"/>
      <c r="J63" s="87"/>
      <c r="K63" s="289"/>
      <c r="L63" s="72"/>
      <c r="M63" s="72"/>
      <c r="N63" s="72"/>
      <c r="O63" s="72"/>
    </row>
    <row r="64" spans="1:15" s="126" customFormat="1" x14ac:dyDescent="0.2">
      <c r="A64" s="119" t="s">
        <v>213</v>
      </c>
      <c r="B64" s="155" t="s">
        <v>149</v>
      </c>
      <c r="C64" s="166" t="s">
        <v>147</v>
      </c>
      <c r="D64" s="163">
        <v>12</v>
      </c>
      <c r="E64" s="86"/>
      <c r="F64" s="183"/>
      <c r="G64" s="289"/>
      <c r="H64" s="87"/>
      <c r="I64" s="88"/>
      <c r="J64" s="87"/>
      <c r="K64" s="289"/>
      <c r="L64" s="72"/>
      <c r="M64" s="72"/>
      <c r="N64" s="72"/>
      <c r="O64" s="72"/>
    </row>
    <row r="65" spans="1:15" s="126" customFormat="1" x14ac:dyDescent="0.2">
      <c r="A65" s="119" t="s">
        <v>214</v>
      </c>
      <c r="B65" s="167" t="s">
        <v>150</v>
      </c>
      <c r="C65" s="166" t="s">
        <v>108</v>
      </c>
      <c r="D65" s="153">
        <v>274.63</v>
      </c>
      <c r="E65" s="292"/>
      <c r="F65" s="183"/>
      <c r="G65" s="289"/>
      <c r="H65" s="87"/>
      <c r="I65" s="289"/>
      <c r="J65" s="87"/>
      <c r="K65" s="289"/>
      <c r="L65" s="72"/>
      <c r="M65" s="72"/>
      <c r="N65" s="72"/>
      <c r="O65" s="72"/>
    </row>
    <row r="66" spans="1:15" s="126" customFormat="1" x14ac:dyDescent="0.2">
      <c r="A66" s="119" t="s">
        <v>215</v>
      </c>
      <c r="B66" s="155" t="s">
        <v>151</v>
      </c>
      <c r="C66" s="166" t="s">
        <v>108</v>
      </c>
      <c r="D66" s="153">
        <v>189.34</v>
      </c>
      <c r="E66" s="291"/>
      <c r="F66" s="183"/>
      <c r="G66" s="289"/>
      <c r="H66" s="87"/>
      <c r="I66" s="289"/>
      <c r="J66" s="87"/>
      <c r="K66" s="289"/>
      <c r="L66" s="72"/>
      <c r="M66" s="72"/>
      <c r="N66" s="72"/>
      <c r="O66" s="72"/>
    </row>
    <row r="67" spans="1:15" s="126" customFormat="1" x14ac:dyDescent="0.2">
      <c r="A67" s="119" t="s">
        <v>216</v>
      </c>
      <c r="B67" s="155" t="s">
        <v>152</v>
      </c>
      <c r="C67" s="166" t="s">
        <v>108</v>
      </c>
      <c r="D67" s="153">
        <v>189.34</v>
      </c>
      <c r="E67" s="292"/>
      <c r="F67" s="183"/>
      <c r="G67" s="289"/>
      <c r="H67" s="87"/>
      <c r="I67" s="289"/>
      <c r="J67" s="87"/>
      <c r="K67" s="289"/>
      <c r="L67" s="72"/>
      <c r="M67" s="72"/>
      <c r="N67" s="72"/>
      <c r="O67" s="72"/>
    </row>
    <row r="68" spans="1:15" s="126" customFormat="1" ht="76.5" x14ac:dyDescent="0.2">
      <c r="A68" s="119" t="s">
        <v>217</v>
      </c>
      <c r="B68" s="155" t="s">
        <v>670</v>
      </c>
      <c r="C68" s="166" t="s">
        <v>147</v>
      </c>
      <c r="D68" s="163">
        <v>10</v>
      </c>
      <c r="E68" s="292"/>
      <c r="F68" s="183"/>
      <c r="G68" s="289"/>
      <c r="H68" s="72"/>
      <c r="I68" s="289"/>
      <c r="J68" s="87"/>
      <c r="K68" s="289"/>
      <c r="L68" s="72"/>
      <c r="M68" s="72"/>
      <c r="N68" s="72"/>
      <c r="O68" s="72"/>
    </row>
    <row r="69" spans="1:15" s="126" customFormat="1" ht="51" x14ac:dyDescent="0.2">
      <c r="A69" s="119" t="s">
        <v>218</v>
      </c>
      <c r="B69" s="155" t="s">
        <v>153</v>
      </c>
      <c r="C69" s="166" t="s">
        <v>147</v>
      </c>
      <c r="D69" s="163">
        <v>7</v>
      </c>
      <c r="E69" s="292"/>
      <c r="F69" s="183"/>
      <c r="G69" s="289"/>
      <c r="H69" s="72"/>
      <c r="I69" s="289"/>
      <c r="J69" s="87"/>
      <c r="K69" s="289"/>
      <c r="L69" s="72"/>
      <c r="M69" s="72"/>
      <c r="N69" s="72"/>
      <c r="O69" s="72"/>
    </row>
    <row r="70" spans="1:15" s="71" customFormat="1" x14ac:dyDescent="0.2">
      <c r="A70" s="64"/>
      <c r="B70" s="65"/>
      <c r="C70" s="66"/>
      <c r="D70" s="67"/>
      <c r="E70" s="68"/>
      <c r="F70" s="69"/>
      <c r="G70" s="70"/>
      <c r="H70" s="69"/>
      <c r="I70" s="70"/>
      <c r="J70" s="69"/>
      <c r="K70" s="70"/>
      <c r="L70" s="69"/>
      <c r="M70" s="70"/>
      <c r="N70" s="69"/>
      <c r="O70" s="69"/>
    </row>
    <row r="71" spans="1:15" s="42" customFormat="1" x14ac:dyDescent="0.2">
      <c r="A71" s="43"/>
      <c r="B71" s="23" t="s">
        <v>0</v>
      </c>
      <c r="C71" s="44"/>
      <c r="D71" s="43"/>
      <c r="E71" s="45"/>
      <c r="F71" s="46"/>
      <c r="G71" s="48"/>
      <c r="H71" s="47"/>
      <c r="I71" s="48"/>
      <c r="J71" s="47"/>
      <c r="K71" s="48"/>
      <c r="L71" s="47"/>
      <c r="M71" s="48"/>
      <c r="N71" s="47"/>
      <c r="O71" s="73"/>
    </row>
    <row r="72" spans="1:15" x14ac:dyDescent="0.2">
      <c r="J72" s="15" t="s">
        <v>725</v>
      </c>
      <c r="K72" s="14"/>
      <c r="L72" s="14"/>
      <c r="M72" s="14"/>
      <c r="N72" s="14"/>
      <c r="O72" s="49"/>
    </row>
    <row r="73" spans="1:15" x14ac:dyDescent="0.2">
      <c r="J73" s="15" t="s">
        <v>19</v>
      </c>
      <c r="K73" s="50"/>
      <c r="L73" s="50"/>
      <c r="M73" s="50"/>
      <c r="N73" s="50"/>
      <c r="O73" s="51"/>
    </row>
    <row r="74" spans="1:15" x14ac:dyDescent="0.2">
      <c r="J74" s="15"/>
      <c r="K74" s="74"/>
      <c r="L74" s="74"/>
      <c r="M74" s="74"/>
      <c r="N74" s="74"/>
      <c r="O74" s="75"/>
    </row>
    <row r="75" spans="1:15" x14ac:dyDescent="0.2">
      <c r="B75" s="52" t="s">
        <v>24</v>
      </c>
      <c r="E75" s="53"/>
    </row>
    <row r="76" spans="1:15" x14ac:dyDescent="0.2">
      <c r="E76" s="53" t="s">
        <v>726</v>
      </c>
    </row>
    <row r="77" spans="1:15" x14ac:dyDescent="0.2">
      <c r="B77" s="52" t="s">
        <v>25</v>
      </c>
      <c r="E77" s="53"/>
    </row>
    <row r="78" spans="1:15" x14ac:dyDescent="0.2">
      <c r="E78"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1-2&amp;"Arial,Bold"&amp;USADZĪVES KANALIZĀCIJA K1 ZAĶU IELĀ.</oddHeader>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42"/>
  <sheetViews>
    <sheetView workbookViewId="0">
      <selection activeCell="G100" sqref="G100"/>
    </sheetView>
  </sheetViews>
  <sheetFormatPr defaultColWidth="9.140625" defaultRowHeight="12.75" x14ac:dyDescent="0.2"/>
  <cols>
    <col min="1" max="1" width="7.140625" style="3" customWidth="1"/>
    <col min="2" max="2" width="37.42578125" style="1" customWidth="1"/>
    <col min="3" max="3" width="4.5703125" style="2" customWidth="1"/>
    <col min="4" max="4" width="7.5703125" style="3" customWidth="1"/>
    <col min="5" max="5" width="6" style="3" customWidth="1"/>
    <col min="6" max="6" width="5.7109375" style="4" customWidth="1"/>
    <col min="7" max="7" width="6.42578125" style="5" customWidth="1"/>
    <col min="8" max="8" width="7.28515625" style="5" customWidth="1"/>
    <col min="9" max="9" width="6.42578125" style="5" customWidth="1"/>
    <col min="10" max="10" width="7.7109375" style="5" customWidth="1"/>
    <col min="11" max="11" width="8.42578125" style="5" customWidth="1"/>
    <col min="12" max="12" width="8.7109375" style="5" customWidth="1"/>
    <col min="13" max="13" width="9.28515625" style="5" customWidth="1"/>
    <col min="14" max="14" width="9.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45" customHeight="1" x14ac:dyDescent="0.2">
      <c r="A11" s="152" t="s">
        <v>167</v>
      </c>
      <c r="B11" s="155" t="s">
        <v>692</v>
      </c>
      <c r="C11" s="207" t="s">
        <v>108</v>
      </c>
      <c r="D11" s="216">
        <v>213.39</v>
      </c>
      <c r="E11" s="86"/>
      <c r="F11" s="87"/>
      <c r="G11" s="289"/>
      <c r="H11" s="87"/>
      <c r="I11" s="88"/>
      <c r="J11" s="87"/>
      <c r="K11" s="289"/>
      <c r="L11" s="72"/>
      <c r="M11" s="72"/>
      <c r="N11" s="72"/>
      <c r="O11" s="72"/>
      <c r="Q11" s="307"/>
    </row>
    <row r="12" spans="1:17" s="89" customFormat="1" ht="42.75" customHeight="1" x14ac:dyDescent="0.2">
      <c r="A12" s="152" t="s">
        <v>168</v>
      </c>
      <c r="B12" s="155" t="s">
        <v>693</v>
      </c>
      <c r="C12" s="207" t="s">
        <v>108</v>
      </c>
      <c r="D12" s="216">
        <v>1248.2</v>
      </c>
      <c r="E12" s="86"/>
      <c r="F12" s="87"/>
      <c r="G12" s="289"/>
      <c r="H12" s="87"/>
      <c r="I12" s="88"/>
      <c r="J12" s="87"/>
      <c r="K12" s="289"/>
      <c r="L12" s="72"/>
      <c r="M12" s="72"/>
      <c r="N12" s="72"/>
      <c r="O12" s="72"/>
      <c r="Q12" s="307"/>
    </row>
    <row r="13" spans="1:17" s="89" customFormat="1" ht="27.75" customHeight="1" x14ac:dyDescent="0.2">
      <c r="A13" s="152" t="s">
        <v>169</v>
      </c>
      <c r="B13" s="155" t="s">
        <v>686</v>
      </c>
      <c r="C13" s="207" t="s">
        <v>108</v>
      </c>
      <c r="D13" s="216">
        <v>116.85</v>
      </c>
      <c r="E13" s="86"/>
      <c r="F13" s="87"/>
      <c r="G13" s="289"/>
      <c r="H13" s="87"/>
      <c r="I13" s="88"/>
      <c r="J13" s="87"/>
      <c r="K13" s="289"/>
      <c r="L13" s="72"/>
      <c r="M13" s="72"/>
      <c r="N13" s="72"/>
      <c r="O13" s="72"/>
      <c r="Q13" s="307"/>
    </row>
    <row r="14" spans="1:17" s="89" customFormat="1" ht="27.75" customHeight="1" x14ac:dyDescent="0.2">
      <c r="A14" s="152" t="s">
        <v>170</v>
      </c>
      <c r="B14" s="155" t="s">
        <v>687</v>
      </c>
      <c r="C14" s="207" t="s">
        <v>108</v>
      </c>
      <c r="D14" s="216">
        <v>366.75</v>
      </c>
      <c r="E14" s="86"/>
      <c r="F14" s="87"/>
      <c r="G14" s="289"/>
      <c r="H14" s="87"/>
      <c r="I14" s="88"/>
      <c r="J14" s="87"/>
      <c r="K14" s="289"/>
      <c r="L14" s="72"/>
      <c r="M14" s="72"/>
      <c r="N14" s="72"/>
      <c r="O14" s="72"/>
      <c r="Q14" s="307"/>
    </row>
    <row r="15" spans="1:17" s="89" customFormat="1" ht="27.75" customHeight="1" x14ac:dyDescent="0.2">
      <c r="A15" s="152" t="s">
        <v>171</v>
      </c>
      <c r="B15" s="155" t="s">
        <v>688</v>
      </c>
      <c r="C15" s="207" t="s">
        <v>108</v>
      </c>
      <c r="D15" s="216">
        <f>D54+D60</f>
        <v>225.10000000000002</v>
      </c>
      <c r="E15" s="86"/>
      <c r="F15" s="87"/>
      <c r="G15" s="289"/>
      <c r="H15" s="87"/>
      <c r="I15" s="88"/>
      <c r="J15" s="87"/>
      <c r="K15" s="289"/>
      <c r="L15" s="72"/>
      <c r="M15" s="72"/>
      <c r="N15" s="72"/>
      <c r="O15" s="72"/>
      <c r="Q15" s="307"/>
    </row>
    <row r="16" spans="1:17" s="89" customFormat="1" ht="27.75" customHeight="1" x14ac:dyDescent="0.2">
      <c r="A16" s="152" t="s">
        <v>172</v>
      </c>
      <c r="B16" s="155" t="s">
        <v>689</v>
      </c>
      <c r="C16" s="207" t="s">
        <v>108</v>
      </c>
      <c r="D16" s="216">
        <f>D55+D61</f>
        <v>331.15999999999997</v>
      </c>
      <c r="E16" s="86"/>
      <c r="F16" s="87"/>
      <c r="G16" s="289"/>
      <c r="H16" s="87"/>
      <c r="I16" s="88"/>
      <c r="J16" s="87"/>
      <c r="K16" s="289"/>
      <c r="L16" s="72"/>
      <c r="M16" s="72"/>
      <c r="N16" s="72"/>
      <c r="O16" s="72"/>
      <c r="Q16" s="307"/>
    </row>
    <row r="17" spans="1:17" s="89" customFormat="1" ht="27.75" customHeight="1" x14ac:dyDescent="0.2">
      <c r="A17" s="152" t="s">
        <v>173</v>
      </c>
      <c r="B17" s="155" t="s">
        <v>691</v>
      </c>
      <c r="C17" s="207" t="s">
        <v>108</v>
      </c>
      <c r="D17" s="216">
        <f>D62</f>
        <v>226.83</v>
      </c>
      <c r="E17" s="86"/>
      <c r="F17" s="87"/>
      <c r="G17" s="289"/>
      <c r="H17" s="87"/>
      <c r="I17" s="88"/>
      <c r="J17" s="87"/>
      <c r="K17" s="289"/>
      <c r="L17" s="72"/>
      <c r="M17" s="72"/>
      <c r="N17" s="72"/>
      <c r="O17" s="72"/>
      <c r="Q17" s="307"/>
    </row>
    <row r="18" spans="1:17" s="89" customFormat="1" ht="25.5" x14ac:dyDescent="0.2">
      <c r="A18" s="152" t="s">
        <v>174</v>
      </c>
      <c r="B18" s="148" t="s">
        <v>109</v>
      </c>
      <c r="C18" s="207" t="s">
        <v>110</v>
      </c>
      <c r="D18" s="150">
        <v>7533.1879999999992</v>
      </c>
      <c r="E18" s="362"/>
      <c r="F18" s="360"/>
      <c r="G18" s="361"/>
      <c r="H18" s="359"/>
      <c r="I18" s="361"/>
      <c r="J18" s="358"/>
      <c r="K18" s="361"/>
      <c r="L18" s="358"/>
      <c r="M18" s="358"/>
      <c r="N18" s="358"/>
      <c r="O18" s="72"/>
    </row>
    <row r="19" spans="1:17" s="89" customFormat="1" ht="63.75" x14ac:dyDescent="0.2">
      <c r="A19" s="152" t="s">
        <v>175</v>
      </c>
      <c r="B19" s="155" t="s">
        <v>111</v>
      </c>
      <c r="C19" s="207" t="s">
        <v>110</v>
      </c>
      <c r="D19" s="150">
        <v>3202.1815747368419</v>
      </c>
      <c r="E19" s="363"/>
      <c r="F19" s="360"/>
      <c r="G19" s="361"/>
      <c r="H19" s="358"/>
      <c r="I19" s="361"/>
      <c r="J19" s="358"/>
      <c r="K19" s="361"/>
      <c r="L19" s="358"/>
      <c r="M19" s="358"/>
      <c r="N19" s="358"/>
      <c r="O19" s="72"/>
    </row>
    <row r="20" spans="1:17" s="89" customFormat="1" ht="38.25" x14ac:dyDescent="0.2">
      <c r="A20" s="152" t="s">
        <v>176</v>
      </c>
      <c r="B20" s="155" t="s">
        <v>112</v>
      </c>
      <c r="C20" s="207" t="s">
        <v>113</v>
      </c>
      <c r="D20" s="150">
        <v>4465.2</v>
      </c>
      <c r="E20" s="86"/>
      <c r="F20" s="87"/>
      <c r="G20" s="289"/>
      <c r="H20" s="87"/>
      <c r="I20" s="88"/>
      <c r="J20" s="72"/>
      <c r="K20" s="289"/>
      <c r="L20" s="72"/>
      <c r="M20" s="72"/>
      <c r="N20" s="72"/>
      <c r="O20" s="72"/>
    </row>
    <row r="21" spans="1:17" s="89" customFormat="1" ht="63.75" x14ac:dyDescent="0.2">
      <c r="A21" s="152" t="s">
        <v>177</v>
      </c>
      <c r="B21" s="159" t="s">
        <v>114</v>
      </c>
      <c r="C21" s="207" t="s">
        <v>113</v>
      </c>
      <c r="D21" s="150">
        <v>4465.2</v>
      </c>
      <c r="E21" s="86"/>
      <c r="F21" s="87"/>
      <c r="G21" s="289"/>
      <c r="H21" s="87"/>
      <c r="I21" s="88"/>
      <c r="J21" s="87"/>
      <c r="K21" s="289"/>
      <c r="L21" s="72"/>
      <c r="M21" s="72"/>
      <c r="N21" s="72"/>
      <c r="O21" s="72"/>
    </row>
    <row r="22" spans="1:17" s="89" customFormat="1" ht="25.5" x14ac:dyDescent="0.2">
      <c r="A22" s="152" t="s">
        <v>178</v>
      </c>
      <c r="B22" s="155" t="s">
        <v>115</v>
      </c>
      <c r="C22" s="207" t="s">
        <v>113</v>
      </c>
      <c r="D22" s="150">
        <v>2081.5</v>
      </c>
      <c r="E22" s="86"/>
      <c r="F22" s="87"/>
      <c r="G22" s="289"/>
      <c r="H22" s="87"/>
      <c r="I22" s="88"/>
      <c r="J22" s="87"/>
      <c r="K22" s="289"/>
      <c r="L22" s="72"/>
      <c r="M22" s="72"/>
      <c r="N22" s="72"/>
      <c r="O22" s="72"/>
    </row>
    <row r="23" spans="1:17" s="89" customFormat="1" ht="38.25" x14ac:dyDescent="0.2">
      <c r="A23" s="152" t="s">
        <v>179</v>
      </c>
      <c r="B23" s="159" t="s">
        <v>116</v>
      </c>
      <c r="C23" s="207" t="s">
        <v>113</v>
      </c>
      <c r="D23" s="150">
        <v>2081.5</v>
      </c>
      <c r="E23" s="292"/>
      <c r="F23" s="87"/>
      <c r="G23" s="289"/>
      <c r="H23" s="87"/>
      <c r="I23" s="289"/>
      <c r="J23" s="72"/>
      <c r="K23" s="289"/>
      <c r="L23" s="72"/>
      <c r="M23" s="72"/>
      <c r="N23" s="72"/>
      <c r="O23" s="72"/>
    </row>
    <row r="24" spans="1:17" s="89" customFormat="1" ht="14.25" x14ac:dyDescent="0.2">
      <c r="A24" s="152" t="s">
        <v>180</v>
      </c>
      <c r="B24" s="155" t="s">
        <v>117</v>
      </c>
      <c r="C24" s="207" t="s">
        <v>113</v>
      </c>
      <c r="D24" s="150">
        <v>260.75</v>
      </c>
      <c r="E24" s="292"/>
      <c r="F24" s="87"/>
      <c r="G24" s="289"/>
      <c r="H24" s="72"/>
      <c r="I24" s="289"/>
      <c r="J24" s="72"/>
      <c r="K24" s="289"/>
      <c r="L24" s="72"/>
      <c r="M24" s="72"/>
      <c r="N24" s="72"/>
      <c r="O24" s="72"/>
    </row>
    <row r="25" spans="1:17" s="89" customFormat="1" ht="38.25" x14ac:dyDescent="0.2">
      <c r="A25" s="152" t="s">
        <v>181</v>
      </c>
      <c r="B25" s="159" t="s">
        <v>574</v>
      </c>
      <c r="C25" s="207" t="s">
        <v>113</v>
      </c>
      <c r="D25" s="150">
        <v>260.75</v>
      </c>
      <c r="E25" s="86"/>
      <c r="F25" s="87"/>
      <c r="G25" s="289"/>
      <c r="H25" s="87"/>
      <c r="I25" s="88"/>
      <c r="J25" s="87"/>
      <c r="K25" s="289"/>
      <c r="L25" s="72"/>
      <c r="M25" s="72"/>
      <c r="N25" s="72"/>
      <c r="O25" s="72"/>
    </row>
    <row r="26" spans="1:17" ht="38.25" x14ac:dyDescent="0.2">
      <c r="A26" s="152" t="s">
        <v>182</v>
      </c>
      <c r="B26" s="155" t="s">
        <v>118</v>
      </c>
      <c r="C26" s="207" t="s">
        <v>108</v>
      </c>
      <c r="D26" s="153">
        <v>838.59999999999991</v>
      </c>
      <c r="E26" s="292"/>
      <c r="F26" s="87"/>
      <c r="G26" s="289"/>
      <c r="H26" s="72"/>
      <c r="I26" s="289"/>
      <c r="J26" s="72"/>
      <c r="K26" s="289"/>
      <c r="L26" s="72"/>
      <c r="M26" s="72"/>
      <c r="N26" s="72"/>
      <c r="O26" s="72"/>
    </row>
    <row r="27" spans="1:17" ht="25.5" x14ac:dyDescent="0.2">
      <c r="A27" s="152" t="s">
        <v>183</v>
      </c>
      <c r="B27" s="155" t="s">
        <v>119</v>
      </c>
      <c r="C27" s="207" t="s">
        <v>110</v>
      </c>
      <c r="D27" s="150">
        <v>455.3775</v>
      </c>
      <c r="E27" s="291"/>
      <c r="F27" s="87"/>
      <c r="G27" s="289"/>
      <c r="H27" s="72"/>
      <c r="I27" s="289"/>
      <c r="J27" s="72"/>
      <c r="K27" s="289"/>
      <c r="L27" s="72"/>
      <c r="M27" s="72"/>
      <c r="N27" s="72"/>
      <c r="O27" s="72"/>
    </row>
    <row r="28" spans="1:17" ht="14.25" x14ac:dyDescent="0.2">
      <c r="A28" s="152" t="s">
        <v>184</v>
      </c>
      <c r="B28" s="155" t="s">
        <v>120</v>
      </c>
      <c r="C28" s="207" t="s">
        <v>110</v>
      </c>
      <c r="D28" s="150">
        <v>910.755</v>
      </c>
      <c r="E28" s="291"/>
      <c r="F28" s="87"/>
      <c r="G28" s="289"/>
      <c r="H28" s="72"/>
      <c r="I28" s="289"/>
      <c r="J28" s="72"/>
      <c r="K28" s="289"/>
      <c r="L28" s="72"/>
      <c r="M28" s="72"/>
      <c r="N28" s="72"/>
      <c r="O28" s="72"/>
    </row>
    <row r="29" spans="1:17" ht="51" x14ac:dyDescent="0.2">
      <c r="A29" s="152" t="s">
        <v>185</v>
      </c>
      <c r="B29" s="208" t="s">
        <v>121</v>
      </c>
      <c r="C29" s="207" t="s">
        <v>110</v>
      </c>
      <c r="D29" s="150">
        <v>267.91199999999998</v>
      </c>
      <c r="E29" s="292"/>
      <c r="F29" s="72"/>
      <c r="G29" s="289"/>
      <c r="H29" s="72"/>
      <c r="I29" s="289"/>
      <c r="J29" s="72"/>
      <c r="K29" s="289"/>
      <c r="L29" s="72"/>
      <c r="M29" s="72"/>
      <c r="N29" s="72"/>
      <c r="O29" s="72"/>
    </row>
    <row r="30" spans="1:17" x14ac:dyDescent="0.2">
      <c r="A30" s="152" t="s">
        <v>186</v>
      </c>
      <c r="B30" s="208" t="s">
        <v>122</v>
      </c>
      <c r="C30" s="207" t="s">
        <v>108</v>
      </c>
      <c r="D30" s="150">
        <v>1754.8</v>
      </c>
      <c r="E30" s="85"/>
      <c r="F30" s="87"/>
      <c r="G30" s="289"/>
      <c r="H30" s="87"/>
      <c r="I30" s="289"/>
      <c r="J30" s="72"/>
      <c r="K30" s="289"/>
      <c r="L30" s="72"/>
      <c r="M30" s="72"/>
      <c r="N30" s="72"/>
      <c r="O30" s="72"/>
    </row>
    <row r="31" spans="1:17" x14ac:dyDescent="0.2">
      <c r="A31" s="18"/>
      <c r="B31" s="156" t="s">
        <v>123</v>
      </c>
      <c r="C31" s="156"/>
      <c r="D31" s="157"/>
      <c r="E31" s="25"/>
      <c r="F31" s="31"/>
      <c r="G31" s="33"/>
      <c r="H31" s="35"/>
      <c r="I31" s="33"/>
      <c r="J31" s="35"/>
      <c r="K31" s="33"/>
      <c r="L31" s="35"/>
      <c r="M31" s="33"/>
      <c r="N31" s="35"/>
      <c r="O31" s="41"/>
    </row>
    <row r="32" spans="1:17" s="89" customFormat="1" ht="38.25" x14ac:dyDescent="0.2">
      <c r="A32" s="152" t="s">
        <v>187</v>
      </c>
      <c r="B32" s="155" t="s">
        <v>690</v>
      </c>
      <c r="C32" s="207" t="s">
        <v>108</v>
      </c>
      <c r="D32" s="216">
        <f>D63</f>
        <v>74.989999999999995</v>
      </c>
      <c r="E32" s="86"/>
      <c r="F32" s="87"/>
      <c r="G32" s="289"/>
      <c r="H32" s="87"/>
      <c r="I32" s="88"/>
      <c r="J32" s="87"/>
      <c r="K32" s="289"/>
      <c r="L32" s="72"/>
      <c r="M32" s="72"/>
      <c r="N32" s="72"/>
      <c r="O32" s="72"/>
      <c r="Q32" s="307"/>
    </row>
    <row r="33" spans="1:17" s="89" customFormat="1" ht="38.25" x14ac:dyDescent="0.2">
      <c r="A33" s="152" t="s">
        <v>188</v>
      </c>
      <c r="B33" s="155" t="s">
        <v>684</v>
      </c>
      <c r="C33" s="207" t="s">
        <v>108</v>
      </c>
      <c r="D33" s="216">
        <f>D64</f>
        <v>452.48</v>
      </c>
      <c r="E33" s="86"/>
      <c r="F33" s="87"/>
      <c r="G33" s="289"/>
      <c r="H33" s="87"/>
      <c r="I33" s="88"/>
      <c r="J33" s="87"/>
      <c r="K33" s="289"/>
      <c r="L33" s="72"/>
      <c r="M33" s="72"/>
      <c r="N33" s="72"/>
      <c r="O33" s="72"/>
      <c r="Q33" s="307"/>
    </row>
    <row r="34" spans="1:17" s="89" customFormat="1" ht="38.25" x14ac:dyDescent="0.2">
      <c r="A34" s="152" t="s">
        <v>189</v>
      </c>
      <c r="B34" s="155" t="s">
        <v>685</v>
      </c>
      <c r="C34" s="207" t="s">
        <v>108</v>
      </c>
      <c r="D34" s="216">
        <f>D65</f>
        <v>62.6</v>
      </c>
      <c r="E34" s="86"/>
      <c r="F34" s="87"/>
      <c r="G34" s="289"/>
      <c r="H34" s="87"/>
      <c r="I34" s="88"/>
      <c r="J34" s="87"/>
      <c r="K34" s="289"/>
      <c r="L34" s="72"/>
      <c r="M34" s="72"/>
      <c r="N34" s="72"/>
      <c r="O34" s="72"/>
      <c r="Q34" s="307"/>
    </row>
    <row r="35" spans="1:17" ht="25.5" x14ac:dyDescent="0.2">
      <c r="A35" s="152" t="s">
        <v>190</v>
      </c>
      <c r="B35" s="148" t="s">
        <v>109</v>
      </c>
      <c r="C35" s="207" t="s">
        <v>110</v>
      </c>
      <c r="D35" s="150">
        <v>1706.973</v>
      </c>
      <c r="E35" s="368"/>
      <c r="F35" s="366"/>
      <c r="G35" s="367"/>
      <c r="H35" s="365"/>
      <c r="I35" s="367"/>
      <c r="J35" s="364"/>
      <c r="K35" s="367"/>
      <c r="L35" s="364"/>
      <c r="M35" s="364"/>
      <c r="N35" s="364"/>
      <c r="O35" s="72"/>
    </row>
    <row r="36" spans="1:17" ht="63.75" x14ac:dyDescent="0.2">
      <c r="A36" s="152" t="s">
        <v>191</v>
      </c>
      <c r="B36" s="155" t="s">
        <v>111</v>
      </c>
      <c r="C36" s="207" t="s">
        <v>110</v>
      </c>
      <c r="D36" s="150">
        <v>1126.4632499999998</v>
      </c>
      <c r="E36" s="369"/>
      <c r="F36" s="366"/>
      <c r="G36" s="367"/>
      <c r="H36" s="364"/>
      <c r="I36" s="367"/>
      <c r="J36" s="364"/>
      <c r="K36" s="367"/>
      <c r="L36" s="364"/>
      <c r="M36" s="364"/>
      <c r="N36" s="364"/>
      <c r="O36" s="72"/>
    </row>
    <row r="37" spans="1:17" ht="38.25" x14ac:dyDescent="0.2">
      <c r="A37" s="152" t="s">
        <v>192</v>
      </c>
      <c r="B37" s="155" t="s">
        <v>276</v>
      </c>
      <c r="C37" s="207" t="s">
        <v>113</v>
      </c>
      <c r="D37" s="150">
        <v>120</v>
      </c>
      <c r="E37" s="86"/>
      <c r="F37" s="87"/>
      <c r="G37" s="289"/>
      <c r="H37" s="87"/>
      <c r="I37" s="88"/>
      <c r="J37" s="72"/>
      <c r="K37" s="289"/>
      <c r="L37" s="72"/>
      <c r="M37" s="72"/>
      <c r="N37" s="72"/>
      <c r="O37" s="72"/>
    </row>
    <row r="38" spans="1:17" ht="63.75" x14ac:dyDescent="0.2">
      <c r="A38" s="152" t="s">
        <v>310</v>
      </c>
      <c r="B38" s="159" t="s">
        <v>277</v>
      </c>
      <c r="C38" s="207" t="s">
        <v>127</v>
      </c>
      <c r="D38" s="150">
        <v>120</v>
      </c>
      <c r="E38" s="86"/>
      <c r="F38" s="87"/>
      <c r="G38" s="289"/>
      <c r="H38" s="87"/>
      <c r="I38" s="88"/>
      <c r="J38" s="87"/>
      <c r="K38" s="289"/>
      <c r="L38" s="72"/>
      <c r="M38" s="72"/>
      <c r="N38" s="72"/>
      <c r="O38" s="72"/>
    </row>
    <row r="39" spans="1:17" ht="25.5" x14ac:dyDescent="0.2">
      <c r="A39" s="152" t="s">
        <v>311</v>
      </c>
      <c r="B39" s="155" t="s">
        <v>278</v>
      </c>
      <c r="C39" s="207" t="s">
        <v>113</v>
      </c>
      <c r="D39" s="150">
        <v>9</v>
      </c>
      <c r="E39" s="86"/>
      <c r="F39" s="87"/>
      <c r="G39" s="289"/>
      <c r="H39" s="87"/>
      <c r="I39" s="88"/>
      <c r="J39" s="87"/>
      <c r="K39" s="289"/>
      <c r="L39" s="72"/>
      <c r="M39" s="72"/>
      <c r="N39" s="72"/>
      <c r="O39" s="72"/>
    </row>
    <row r="40" spans="1:17" ht="38.25" x14ac:dyDescent="0.2">
      <c r="A40" s="152" t="s">
        <v>312</v>
      </c>
      <c r="B40" s="159" t="s">
        <v>279</v>
      </c>
      <c r="C40" s="207" t="s">
        <v>113</v>
      </c>
      <c r="D40" s="150">
        <v>9</v>
      </c>
      <c r="E40" s="292"/>
      <c r="F40" s="87"/>
      <c r="G40" s="289"/>
      <c r="H40" s="87"/>
      <c r="I40" s="289"/>
      <c r="J40" s="72"/>
      <c r="K40" s="289"/>
      <c r="L40" s="72"/>
      <c r="M40" s="72"/>
      <c r="N40" s="72"/>
      <c r="O40" s="72"/>
    </row>
    <row r="41" spans="1:17" ht="25.5" x14ac:dyDescent="0.2">
      <c r="A41" s="152" t="s">
        <v>313</v>
      </c>
      <c r="B41" s="155" t="s">
        <v>124</v>
      </c>
      <c r="C41" s="207" t="s">
        <v>113</v>
      </c>
      <c r="D41" s="150">
        <v>150</v>
      </c>
      <c r="E41" s="86"/>
      <c r="F41" s="87"/>
      <c r="G41" s="289"/>
      <c r="H41" s="87"/>
      <c r="I41" s="88"/>
      <c r="J41" s="87"/>
      <c r="K41" s="289"/>
      <c r="L41" s="72"/>
      <c r="M41" s="72"/>
      <c r="N41" s="72"/>
      <c r="O41" s="72"/>
    </row>
    <row r="42" spans="1:17" ht="38.25" x14ac:dyDescent="0.2">
      <c r="A42" s="152" t="s">
        <v>314</v>
      </c>
      <c r="B42" s="159" t="s">
        <v>125</v>
      </c>
      <c r="C42" s="207" t="s">
        <v>113</v>
      </c>
      <c r="D42" s="150">
        <v>150</v>
      </c>
      <c r="E42" s="292"/>
      <c r="F42" s="87"/>
      <c r="G42" s="289"/>
      <c r="H42" s="87"/>
      <c r="I42" s="289"/>
      <c r="J42" s="72"/>
      <c r="K42" s="289"/>
      <c r="L42" s="72"/>
      <c r="M42" s="72"/>
      <c r="N42" s="72"/>
      <c r="O42" s="72"/>
    </row>
    <row r="43" spans="1:17" ht="25.5" x14ac:dyDescent="0.2">
      <c r="A43" s="152" t="s">
        <v>587</v>
      </c>
      <c r="B43" s="155" t="s">
        <v>126</v>
      </c>
      <c r="C43" s="207" t="s">
        <v>127</v>
      </c>
      <c r="D43" s="150">
        <v>450</v>
      </c>
      <c r="E43" s="292"/>
      <c r="F43" s="87"/>
      <c r="G43" s="289"/>
      <c r="H43" s="72"/>
      <c r="I43" s="289"/>
      <c r="J43" s="72"/>
      <c r="K43" s="289"/>
      <c r="L43" s="72"/>
      <c r="M43" s="72"/>
      <c r="N43" s="72"/>
      <c r="O43" s="72"/>
    </row>
    <row r="44" spans="1:17" ht="51" x14ac:dyDescent="0.2">
      <c r="A44" s="152" t="s">
        <v>588</v>
      </c>
      <c r="B44" s="159" t="s">
        <v>573</v>
      </c>
      <c r="C44" s="207" t="s">
        <v>113</v>
      </c>
      <c r="D44" s="150">
        <v>450</v>
      </c>
      <c r="E44" s="86"/>
      <c r="F44" s="87"/>
      <c r="G44" s="289"/>
      <c r="H44" s="87"/>
      <c r="I44" s="88"/>
      <c r="J44" s="87"/>
      <c r="K44" s="289"/>
      <c r="L44" s="72"/>
      <c r="M44" s="72"/>
      <c r="N44" s="72"/>
      <c r="O44" s="72"/>
    </row>
    <row r="45" spans="1:17" ht="38.25" x14ac:dyDescent="0.2">
      <c r="A45" s="152" t="s">
        <v>589</v>
      </c>
      <c r="B45" s="155" t="s">
        <v>118</v>
      </c>
      <c r="C45" s="207" t="s">
        <v>108</v>
      </c>
      <c r="D45" s="150">
        <v>85.38</v>
      </c>
      <c r="E45" s="292"/>
      <c r="F45" s="87"/>
      <c r="G45" s="289"/>
      <c r="H45" s="72"/>
      <c r="I45" s="289"/>
      <c r="J45" s="72"/>
      <c r="K45" s="289"/>
      <c r="L45" s="72"/>
      <c r="M45" s="72"/>
      <c r="N45" s="72"/>
      <c r="O45" s="72"/>
    </row>
    <row r="46" spans="1:17" ht="25.5" x14ac:dyDescent="0.2">
      <c r="A46" s="152" t="s">
        <v>590</v>
      </c>
      <c r="B46" s="155" t="s">
        <v>119</v>
      </c>
      <c r="C46" s="207" t="s">
        <v>110</v>
      </c>
      <c r="D46" s="150">
        <v>132.77000000000001</v>
      </c>
      <c r="E46" s="291"/>
      <c r="F46" s="87"/>
      <c r="G46" s="289"/>
      <c r="H46" s="72"/>
      <c r="I46" s="289"/>
      <c r="J46" s="72"/>
      <c r="K46" s="289"/>
      <c r="L46" s="72"/>
      <c r="M46" s="72"/>
      <c r="N46" s="72"/>
      <c r="O46" s="72"/>
    </row>
    <row r="47" spans="1:17" ht="14.25" x14ac:dyDescent="0.2">
      <c r="A47" s="152" t="s">
        <v>591</v>
      </c>
      <c r="B47" s="155" t="s">
        <v>120</v>
      </c>
      <c r="C47" s="207" t="s">
        <v>110</v>
      </c>
      <c r="D47" s="150">
        <v>265.52999999999997</v>
      </c>
      <c r="E47" s="291"/>
      <c r="F47" s="87"/>
      <c r="G47" s="289"/>
      <c r="H47" s="72"/>
      <c r="I47" s="289"/>
      <c r="J47" s="72"/>
      <c r="K47" s="289"/>
      <c r="L47" s="72"/>
      <c r="M47" s="72"/>
      <c r="N47" s="72"/>
      <c r="O47" s="72"/>
    </row>
    <row r="48" spans="1:17" ht="51" x14ac:dyDescent="0.2">
      <c r="A48" s="152" t="s">
        <v>659</v>
      </c>
      <c r="B48" s="208" t="s">
        <v>121</v>
      </c>
      <c r="C48" s="207" t="s">
        <v>110</v>
      </c>
      <c r="D48" s="150">
        <v>7.1999999999999993</v>
      </c>
      <c r="E48" s="292"/>
      <c r="F48" s="72"/>
      <c r="G48" s="289"/>
      <c r="H48" s="72"/>
      <c r="I48" s="289"/>
      <c r="J48" s="72"/>
      <c r="K48" s="289"/>
      <c r="L48" s="72"/>
      <c r="M48" s="72"/>
      <c r="N48" s="72"/>
      <c r="O48" s="72"/>
    </row>
    <row r="49" spans="1:15" s="116" customFormat="1" ht="25.5" x14ac:dyDescent="0.2">
      <c r="A49" s="139">
        <v>2</v>
      </c>
      <c r="B49" s="145" t="s">
        <v>128</v>
      </c>
      <c r="C49" s="158"/>
      <c r="D49" s="146"/>
      <c r="E49" s="140"/>
      <c r="F49" s="141"/>
      <c r="G49" s="142"/>
      <c r="H49" s="143"/>
      <c r="I49" s="142"/>
      <c r="J49" s="143"/>
      <c r="K49" s="142"/>
      <c r="L49" s="143"/>
      <c r="M49" s="142"/>
      <c r="N49" s="143"/>
      <c r="O49" s="144"/>
    </row>
    <row r="50" spans="1:15" s="126" customFormat="1" ht="51" x14ac:dyDescent="0.2">
      <c r="A50" s="119" t="s">
        <v>193</v>
      </c>
      <c r="B50" s="179" t="s">
        <v>280</v>
      </c>
      <c r="C50" s="160" t="s">
        <v>108</v>
      </c>
      <c r="D50" s="153">
        <v>3.55</v>
      </c>
      <c r="E50" s="292"/>
      <c r="F50" s="72"/>
      <c r="G50" s="289"/>
      <c r="H50" s="87"/>
      <c r="I50" s="289"/>
      <c r="J50" s="87"/>
      <c r="K50" s="289"/>
      <c r="L50" s="72"/>
      <c r="M50" s="72"/>
      <c r="N50" s="72"/>
      <c r="O50" s="72"/>
    </row>
    <row r="51" spans="1:15" s="126" customFormat="1" ht="51" x14ac:dyDescent="0.2">
      <c r="A51" s="119" t="s">
        <v>194</v>
      </c>
      <c r="B51" s="179" t="s">
        <v>281</v>
      </c>
      <c r="C51" s="160" t="s">
        <v>108</v>
      </c>
      <c r="D51" s="153">
        <v>30.45</v>
      </c>
      <c r="E51" s="292"/>
      <c r="F51" s="72"/>
      <c r="G51" s="289"/>
      <c r="H51" s="87"/>
      <c r="I51" s="289"/>
      <c r="J51" s="87"/>
      <c r="K51" s="289"/>
      <c r="L51" s="72"/>
      <c r="M51" s="72"/>
      <c r="N51" s="72"/>
      <c r="O51" s="72"/>
    </row>
    <row r="52" spans="1:15" s="126" customFormat="1" ht="51" x14ac:dyDescent="0.2">
      <c r="A52" s="119" t="s">
        <v>195</v>
      </c>
      <c r="B52" s="179" t="s">
        <v>282</v>
      </c>
      <c r="C52" s="160" t="s">
        <v>108</v>
      </c>
      <c r="D52" s="153">
        <v>78.430000000000007</v>
      </c>
      <c r="E52" s="292"/>
      <c r="F52" s="72"/>
      <c r="G52" s="289"/>
      <c r="H52" s="87"/>
      <c r="I52" s="289"/>
      <c r="J52" s="87"/>
      <c r="K52" s="289"/>
      <c r="L52" s="72"/>
      <c r="M52" s="72"/>
      <c r="N52" s="72"/>
      <c r="O52" s="72"/>
    </row>
    <row r="53" spans="1:15" s="126" customFormat="1" ht="51" x14ac:dyDescent="0.2">
      <c r="A53" s="119" t="s">
        <v>196</v>
      </c>
      <c r="B53" s="179" t="s">
        <v>283</v>
      </c>
      <c r="C53" s="160" t="s">
        <v>108</v>
      </c>
      <c r="D53" s="153">
        <v>319.79000000000002</v>
      </c>
      <c r="E53" s="292"/>
      <c r="F53" s="72"/>
      <c r="G53" s="289"/>
      <c r="H53" s="87"/>
      <c r="I53" s="289"/>
      <c r="J53" s="87"/>
      <c r="K53" s="289"/>
      <c r="L53" s="72"/>
      <c r="M53" s="72"/>
      <c r="N53" s="72"/>
      <c r="O53" s="72"/>
    </row>
    <row r="54" spans="1:15" s="126" customFormat="1" ht="51" x14ac:dyDescent="0.2">
      <c r="A54" s="119" t="s">
        <v>197</v>
      </c>
      <c r="B54" s="179" t="s">
        <v>284</v>
      </c>
      <c r="C54" s="160" t="s">
        <v>108</v>
      </c>
      <c r="D54" s="153">
        <v>117.92</v>
      </c>
      <c r="E54" s="292"/>
      <c r="F54" s="72"/>
      <c r="G54" s="289"/>
      <c r="H54" s="87"/>
      <c r="I54" s="289"/>
      <c r="J54" s="87"/>
      <c r="K54" s="289"/>
      <c r="L54" s="72"/>
      <c r="M54" s="72"/>
      <c r="N54" s="72"/>
      <c r="O54" s="72"/>
    </row>
    <row r="55" spans="1:15" s="126" customFormat="1" ht="51" x14ac:dyDescent="0.2">
      <c r="A55" s="119" t="s">
        <v>198</v>
      </c>
      <c r="B55" s="179" t="s">
        <v>285</v>
      </c>
      <c r="C55" s="160" t="s">
        <v>108</v>
      </c>
      <c r="D55" s="153">
        <v>245.45</v>
      </c>
      <c r="E55" s="292"/>
      <c r="F55" s="72"/>
      <c r="G55" s="289"/>
      <c r="H55" s="87"/>
      <c r="I55" s="289"/>
      <c r="J55" s="87"/>
      <c r="K55" s="289"/>
      <c r="L55" s="72"/>
      <c r="M55" s="72"/>
      <c r="N55" s="72"/>
      <c r="O55" s="72"/>
    </row>
    <row r="56" spans="1:15" s="126" customFormat="1" ht="51" x14ac:dyDescent="0.2">
      <c r="A56" s="119" t="s">
        <v>199</v>
      </c>
      <c r="B56" s="179" t="s">
        <v>286</v>
      </c>
      <c r="C56" s="160" t="s">
        <v>108</v>
      </c>
      <c r="D56" s="153">
        <v>43.01</v>
      </c>
      <c r="E56" s="292"/>
      <c r="F56" s="72"/>
      <c r="G56" s="289"/>
      <c r="H56" s="87"/>
      <c r="I56" s="289"/>
      <c r="J56" s="87"/>
      <c r="K56" s="289"/>
      <c r="L56" s="72"/>
      <c r="M56" s="72"/>
      <c r="N56" s="72"/>
      <c r="O56" s="72"/>
    </row>
    <row r="57" spans="1:15" s="126" customFormat="1" ht="51" x14ac:dyDescent="0.2">
      <c r="A57" s="119" t="s">
        <v>200</v>
      </c>
      <c r="B57" s="179" t="s">
        <v>287</v>
      </c>
      <c r="C57" s="160" t="s">
        <v>108</v>
      </c>
      <c r="D57" s="153">
        <v>680.2</v>
      </c>
      <c r="E57" s="292"/>
      <c r="F57" s="72"/>
      <c r="G57" s="289"/>
      <c r="H57" s="87"/>
      <c r="I57" s="289"/>
      <c r="J57" s="87"/>
      <c r="K57" s="289"/>
      <c r="L57" s="72"/>
      <c r="M57" s="72"/>
      <c r="N57" s="72"/>
      <c r="O57" s="72"/>
    </row>
    <row r="58" spans="1:15" s="126" customFormat="1" ht="51" x14ac:dyDescent="0.2">
      <c r="A58" s="119" t="s">
        <v>201</v>
      </c>
      <c r="B58" s="179" t="s">
        <v>288</v>
      </c>
      <c r="C58" s="160" t="s">
        <v>108</v>
      </c>
      <c r="D58" s="153">
        <v>38.42</v>
      </c>
      <c r="E58" s="292"/>
      <c r="F58" s="72"/>
      <c r="G58" s="289"/>
      <c r="H58" s="87"/>
      <c r="I58" s="289"/>
      <c r="J58" s="87"/>
      <c r="K58" s="289"/>
      <c r="L58" s="72"/>
      <c r="M58" s="72"/>
      <c r="N58" s="72"/>
      <c r="O58" s="72"/>
    </row>
    <row r="59" spans="1:15" s="126" customFormat="1" ht="51" x14ac:dyDescent="0.2">
      <c r="A59" s="119" t="s">
        <v>202</v>
      </c>
      <c r="B59" s="179" t="s">
        <v>289</v>
      </c>
      <c r="C59" s="160" t="s">
        <v>108</v>
      </c>
      <c r="D59" s="153">
        <v>46.96</v>
      </c>
      <c r="E59" s="292"/>
      <c r="F59" s="72"/>
      <c r="G59" s="289"/>
      <c r="H59" s="87"/>
      <c r="I59" s="289"/>
      <c r="J59" s="87"/>
      <c r="K59" s="289"/>
      <c r="L59" s="72"/>
      <c r="M59" s="72"/>
      <c r="N59" s="72"/>
      <c r="O59" s="72"/>
    </row>
    <row r="60" spans="1:15" s="126" customFormat="1" ht="51" x14ac:dyDescent="0.2">
      <c r="A60" s="119" t="s">
        <v>203</v>
      </c>
      <c r="B60" s="179" t="s">
        <v>290</v>
      </c>
      <c r="C60" s="160" t="s">
        <v>108</v>
      </c>
      <c r="D60" s="153">
        <v>107.18</v>
      </c>
      <c r="E60" s="292"/>
      <c r="F60" s="72"/>
      <c r="G60" s="289"/>
      <c r="H60" s="87"/>
      <c r="I60" s="289"/>
      <c r="J60" s="87"/>
      <c r="K60" s="289"/>
      <c r="L60" s="72"/>
      <c r="M60" s="72"/>
      <c r="N60" s="72"/>
      <c r="O60" s="72"/>
    </row>
    <row r="61" spans="1:15" s="126" customFormat="1" ht="51" x14ac:dyDescent="0.2">
      <c r="A61" s="119" t="s">
        <v>204</v>
      </c>
      <c r="B61" s="179" t="s">
        <v>291</v>
      </c>
      <c r="C61" s="160" t="s">
        <v>108</v>
      </c>
      <c r="D61" s="153">
        <v>85.71</v>
      </c>
      <c r="E61" s="292"/>
      <c r="F61" s="72"/>
      <c r="G61" s="289"/>
      <c r="H61" s="87"/>
      <c r="I61" s="289"/>
      <c r="J61" s="87"/>
      <c r="K61" s="289"/>
      <c r="L61" s="72"/>
      <c r="M61" s="72"/>
      <c r="N61" s="72"/>
      <c r="O61" s="72"/>
    </row>
    <row r="62" spans="1:15" s="126" customFormat="1" ht="51" x14ac:dyDescent="0.2">
      <c r="A62" s="119" t="s">
        <v>205</v>
      </c>
      <c r="B62" s="179" t="s">
        <v>292</v>
      </c>
      <c r="C62" s="160" t="s">
        <v>108</v>
      </c>
      <c r="D62" s="153">
        <v>226.83</v>
      </c>
      <c r="E62" s="292"/>
      <c r="F62" s="72"/>
      <c r="G62" s="289"/>
      <c r="H62" s="87"/>
      <c r="I62" s="289"/>
      <c r="J62" s="87"/>
      <c r="K62" s="289"/>
      <c r="L62" s="72"/>
      <c r="M62" s="72"/>
      <c r="N62" s="72"/>
      <c r="O62" s="72"/>
    </row>
    <row r="63" spans="1:15" s="126" customFormat="1" ht="51" x14ac:dyDescent="0.2">
      <c r="A63" s="119" t="s">
        <v>206</v>
      </c>
      <c r="B63" s="179" t="s">
        <v>293</v>
      </c>
      <c r="C63" s="160" t="s">
        <v>108</v>
      </c>
      <c r="D63" s="153">
        <v>74.989999999999995</v>
      </c>
      <c r="E63" s="292"/>
      <c r="F63" s="72"/>
      <c r="G63" s="289"/>
      <c r="H63" s="87"/>
      <c r="I63" s="289"/>
      <c r="J63" s="87"/>
      <c r="K63" s="289"/>
      <c r="L63" s="72"/>
      <c r="M63" s="72"/>
      <c r="N63" s="72"/>
      <c r="O63" s="72"/>
    </row>
    <row r="64" spans="1:15" s="126" customFormat="1" ht="51" x14ac:dyDescent="0.2">
      <c r="A64" s="119" t="s">
        <v>207</v>
      </c>
      <c r="B64" s="179" t="s">
        <v>294</v>
      </c>
      <c r="C64" s="160" t="s">
        <v>108</v>
      </c>
      <c r="D64" s="153">
        <v>452.48</v>
      </c>
      <c r="E64" s="292"/>
      <c r="F64" s="72"/>
      <c r="G64" s="289"/>
      <c r="H64" s="87"/>
      <c r="I64" s="289"/>
      <c r="J64" s="87"/>
      <c r="K64" s="289"/>
      <c r="L64" s="72"/>
      <c r="M64" s="72"/>
      <c r="N64" s="72"/>
      <c r="O64" s="72"/>
    </row>
    <row r="65" spans="1:15" s="126" customFormat="1" ht="51" x14ac:dyDescent="0.2">
      <c r="A65" s="119" t="s">
        <v>208</v>
      </c>
      <c r="B65" s="179" t="s">
        <v>295</v>
      </c>
      <c r="C65" s="160" t="s">
        <v>108</v>
      </c>
      <c r="D65" s="153">
        <v>62.6</v>
      </c>
      <c r="E65" s="292"/>
      <c r="F65" s="72"/>
      <c r="G65" s="289"/>
      <c r="H65" s="87"/>
      <c r="I65" s="289"/>
      <c r="J65" s="87"/>
      <c r="K65" s="289"/>
      <c r="L65" s="72"/>
      <c r="M65" s="72"/>
      <c r="N65" s="72"/>
      <c r="O65" s="72"/>
    </row>
    <row r="66" spans="1:15" s="126" customFormat="1" ht="38.25" x14ac:dyDescent="0.2">
      <c r="A66" s="119" t="s">
        <v>209</v>
      </c>
      <c r="B66" s="164" t="s">
        <v>141</v>
      </c>
      <c r="C66" s="160" t="s">
        <v>26</v>
      </c>
      <c r="D66" s="162">
        <v>4</v>
      </c>
      <c r="E66" s="292"/>
      <c r="F66" s="72"/>
      <c r="G66" s="289"/>
      <c r="H66" s="87"/>
      <c r="I66" s="289"/>
      <c r="J66" s="87"/>
      <c r="K66" s="289"/>
      <c r="L66" s="72"/>
      <c r="M66" s="72"/>
      <c r="N66" s="72"/>
      <c r="O66" s="72"/>
    </row>
    <row r="67" spans="1:15" s="126" customFormat="1" ht="38.25" x14ac:dyDescent="0.2">
      <c r="A67" s="119" t="s">
        <v>210</v>
      </c>
      <c r="B67" s="164" t="s">
        <v>142</v>
      </c>
      <c r="C67" s="160" t="s">
        <v>26</v>
      </c>
      <c r="D67" s="162">
        <v>23</v>
      </c>
      <c r="E67" s="292"/>
      <c r="F67" s="72"/>
      <c r="G67" s="289"/>
      <c r="H67" s="87"/>
      <c r="I67" s="289"/>
      <c r="J67" s="87"/>
      <c r="K67" s="289"/>
      <c r="L67" s="72"/>
      <c r="M67" s="72"/>
      <c r="N67" s="72"/>
      <c r="O67" s="72"/>
    </row>
    <row r="68" spans="1:15" s="126" customFormat="1" ht="38.25" x14ac:dyDescent="0.2">
      <c r="A68" s="119" t="s">
        <v>211</v>
      </c>
      <c r="B68" s="164" t="s">
        <v>270</v>
      </c>
      <c r="C68" s="160" t="s">
        <v>26</v>
      </c>
      <c r="D68" s="162">
        <v>4</v>
      </c>
      <c r="E68" s="292"/>
      <c r="F68" s="72"/>
      <c r="G68" s="289"/>
      <c r="H68" s="87"/>
      <c r="I68" s="289"/>
      <c r="J68" s="87"/>
      <c r="K68" s="289"/>
      <c r="L68" s="72"/>
      <c r="M68" s="72"/>
      <c r="N68" s="72"/>
      <c r="O68" s="72"/>
    </row>
    <row r="69" spans="1:15" s="126" customFormat="1" ht="38.25" x14ac:dyDescent="0.2">
      <c r="A69" s="119" t="s">
        <v>212</v>
      </c>
      <c r="B69" s="161" t="s">
        <v>296</v>
      </c>
      <c r="C69" s="160" t="s">
        <v>26</v>
      </c>
      <c r="D69" s="162">
        <v>3</v>
      </c>
      <c r="E69" s="292"/>
      <c r="F69" s="72"/>
      <c r="G69" s="289"/>
      <c r="H69" s="72"/>
      <c r="I69" s="289"/>
      <c r="J69" s="72"/>
      <c r="K69" s="289"/>
      <c r="L69" s="72"/>
      <c r="M69" s="289"/>
      <c r="N69" s="72"/>
      <c r="O69" s="72"/>
    </row>
    <row r="70" spans="1:15" s="126" customFormat="1" ht="38.25" x14ac:dyDescent="0.2">
      <c r="A70" s="119" t="s">
        <v>213</v>
      </c>
      <c r="B70" s="161" t="s">
        <v>143</v>
      </c>
      <c r="C70" s="160" t="s">
        <v>26</v>
      </c>
      <c r="D70" s="162">
        <v>11</v>
      </c>
      <c r="E70" s="292"/>
      <c r="F70" s="72"/>
      <c r="G70" s="289"/>
      <c r="H70" s="72"/>
      <c r="I70" s="289"/>
      <c r="J70" s="72"/>
      <c r="K70" s="289"/>
      <c r="L70" s="72"/>
      <c r="M70" s="289"/>
      <c r="N70" s="72"/>
      <c r="O70" s="72"/>
    </row>
    <row r="71" spans="1:15" s="126" customFormat="1" ht="38.25" x14ac:dyDescent="0.2">
      <c r="A71" s="119" t="s">
        <v>214</v>
      </c>
      <c r="B71" s="161" t="s">
        <v>144</v>
      </c>
      <c r="C71" s="160" t="s">
        <v>26</v>
      </c>
      <c r="D71" s="163">
        <v>13</v>
      </c>
      <c r="E71" s="292"/>
      <c r="F71" s="72"/>
      <c r="G71" s="289"/>
      <c r="H71" s="72"/>
      <c r="I71" s="289"/>
      <c r="J71" s="92"/>
      <c r="K71" s="289"/>
      <c r="L71" s="72"/>
      <c r="M71" s="289"/>
      <c r="N71" s="72"/>
      <c r="O71" s="72"/>
    </row>
    <row r="72" spans="1:15" s="126" customFormat="1" ht="38.25" x14ac:dyDescent="0.2">
      <c r="A72" s="119" t="s">
        <v>215</v>
      </c>
      <c r="B72" s="161" t="s">
        <v>145</v>
      </c>
      <c r="C72" s="160" t="s">
        <v>26</v>
      </c>
      <c r="D72" s="163">
        <v>9</v>
      </c>
      <c r="E72" s="292"/>
      <c r="F72" s="72"/>
      <c r="G72" s="289"/>
      <c r="H72" s="72"/>
      <c r="I72" s="289"/>
      <c r="J72" s="92"/>
      <c r="K72" s="289"/>
      <c r="L72" s="72"/>
      <c r="M72" s="289"/>
      <c r="N72" s="72"/>
      <c r="O72" s="72"/>
    </row>
    <row r="73" spans="1:15" s="126" customFormat="1" ht="38.25" x14ac:dyDescent="0.2">
      <c r="A73" s="119" t="s">
        <v>216</v>
      </c>
      <c r="B73" s="161" t="s">
        <v>297</v>
      </c>
      <c r="C73" s="160" t="s">
        <v>26</v>
      </c>
      <c r="D73" s="163">
        <v>10</v>
      </c>
      <c r="E73" s="292"/>
      <c r="F73" s="72"/>
      <c r="G73" s="289"/>
      <c r="H73" s="72"/>
      <c r="I73" s="289"/>
      <c r="J73" s="92"/>
      <c r="K73" s="289"/>
      <c r="L73" s="72"/>
      <c r="M73" s="289"/>
      <c r="N73" s="72"/>
      <c r="O73" s="72"/>
    </row>
    <row r="74" spans="1:15" s="126" customFormat="1" ht="25.5" x14ac:dyDescent="0.2">
      <c r="A74" s="119" t="s">
        <v>217</v>
      </c>
      <c r="B74" s="164" t="s">
        <v>219</v>
      </c>
      <c r="C74" s="193" t="s">
        <v>147</v>
      </c>
      <c r="D74" s="201">
        <v>51</v>
      </c>
      <c r="E74" s="292"/>
      <c r="F74" s="72"/>
      <c r="G74" s="289"/>
      <c r="H74" s="87"/>
      <c r="I74" s="289"/>
      <c r="J74" s="87"/>
      <c r="K74" s="289"/>
      <c r="L74" s="72"/>
      <c r="M74" s="72"/>
      <c r="N74" s="72"/>
      <c r="O74" s="72"/>
    </row>
    <row r="75" spans="1:15" s="126" customFormat="1" ht="25.5" x14ac:dyDescent="0.2">
      <c r="A75" s="119" t="s">
        <v>218</v>
      </c>
      <c r="B75" s="164" t="s">
        <v>220</v>
      </c>
      <c r="C75" s="160" t="s">
        <v>147</v>
      </c>
      <c r="D75" s="204">
        <v>47</v>
      </c>
      <c r="E75" s="292"/>
      <c r="F75" s="72"/>
      <c r="G75" s="289"/>
      <c r="H75" s="87"/>
      <c r="I75" s="289"/>
      <c r="J75" s="87"/>
      <c r="K75" s="289"/>
      <c r="L75" s="72"/>
      <c r="M75" s="72"/>
      <c r="N75" s="72"/>
      <c r="O75" s="72"/>
    </row>
    <row r="76" spans="1:15" s="126" customFormat="1" ht="25.5" x14ac:dyDescent="0.2">
      <c r="A76" s="119" t="s">
        <v>241</v>
      </c>
      <c r="B76" s="164" t="s">
        <v>221</v>
      </c>
      <c r="C76" s="160" t="s">
        <v>147</v>
      </c>
      <c r="D76" s="204">
        <v>45</v>
      </c>
      <c r="E76" s="292"/>
      <c r="F76" s="72"/>
      <c r="G76" s="289"/>
      <c r="H76" s="87"/>
      <c r="I76" s="289"/>
      <c r="J76" s="87"/>
      <c r="K76" s="289"/>
      <c r="L76" s="72"/>
      <c r="M76" s="72"/>
      <c r="N76" s="72"/>
      <c r="O76" s="72"/>
    </row>
    <row r="77" spans="1:15" s="126" customFormat="1" ht="25.5" x14ac:dyDescent="0.2">
      <c r="A77" s="119" t="s">
        <v>242</v>
      </c>
      <c r="B77" s="164" t="s">
        <v>222</v>
      </c>
      <c r="C77" s="160" t="s">
        <v>147</v>
      </c>
      <c r="D77" s="201">
        <v>75</v>
      </c>
      <c r="E77" s="292"/>
      <c r="F77" s="72"/>
      <c r="G77" s="289"/>
      <c r="H77" s="87"/>
      <c r="I77" s="289"/>
      <c r="J77" s="87"/>
      <c r="K77" s="289"/>
      <c r="L77" s="72"/>
      <c r="M77" s="72"/>
      <c r="N77" s="72"/>
      <c r="O77" s="72"/>
    </row>
    <row r="78" spans="1:15" s="126" customFormat="1" ht="25.5" x14ac:dyDescent="0.2">
      <c r="A78" s="119" t="s">
        <v>243</v>
      </c>
      <c r="B78" s="179" t="s">
        <v>304</v>
      </c>
      <c r="C78" s="166" t="s">
        <v>108</v>
      </c>
      <c r="D78" s="209">
        <v>2.1</v>
      </c>
      <c r="E78" s="290"/>
      <c r="F78" s="183"/>
      <c r="G78" s="183"/>
      <c r="H78" s="293"/>
      <c r="I78" s="183"/>
      <c r="J78" s="183"/>
      <c r="K78" s="183"/>
      <c r="L78" s="183"/>
      <c r="M78" s="183"/>
      <c r="N78" s="183"/>
      <c r="O78" s="183"/>
    </row>
    <row r="79" spans="1:15" s="126" customFormat="1" ht="25.5" x14ac:dyDescent="0.2">
      <c r="A79" s="119" t="s">
        <v>244</v>
      </c>
      <c r="B79" s="179" t="s">
        <v>305</v>
      </c>
      <c r="C79" s="166" t="s">
        <v>108</v>
      </c>
      <c r="D79" s="209">
        <v>96.4</v>
      </c>
      <c r="E79" s="290"/>
      <c r="F79" s="183"/>
      <c r="G79" s="183"/>
      <c r="H79" s="293"/>
      <c r="I79" s="183"/>
      <c r="J79" s="183"/>
      <c r="K79" s="183"/>
      <c r="L79" s="183"/>
      <c r="M79" s="183"/>
      <c r="N79" s="183"/>
      <c r="O79" s="183"/>
    </row>
    <row r="80" spans="1:15" s="126" customFormat="1" x14ac:dyDescent="0.2">
      <c r="A80" s="119" t="s">
        <v>245</v>
      </c>
      <c r="B80" s="194" t="s">
        <v>223</v>
      </c>
      <c r="C80" s="160"/>
      <c r="D80" s="202"/>
      <c r="E80" s="180"/>
      <c r="F80" s="181"/>
      <c r="G80" s="182"/>
      <c r="H80" s="183"/>
      <c r="I80" s="182"/>
      <c r="J80" s="183"/>
      <c r="K80" s="182"/>
      <c r="L80" s="183"/>
      <c r="M80" s="182"/>
      <c r="N80" s="183"/>
      <c r="O80" s="181"/>
    </row>
    <row r="81" spans="1:15" s="126" customFormat="1" x14ac:dyDescent="0.2">
      <c r="A81" s="119" t="s">
        <v>315</v>
      </c>
      <c r="B81" s="161" t="s">
        <v>224</v>
      </c>
      <c r="C81" s="160" t="s">
        <v>147</v>
      </c>
      <c r="D81" s="202">
        <v>1</v>
      </c>
      <c r="E81" s="237"/>
      <c r="F81" s="183"/>
      <c r="G81" s="183"/>
      <c r="H81" s="293"/>
      <c r="I81" s="183"/>
      <c r="J81" s="293"/>
      <c r="K81" s="293"/>
      <c r="L81" s="293"/>
      <c r="M81" s="293"/>
      <c r="N81" s="293"/>
      <c r="O81" s="293"/>
    </row>
    <row r="82" spans="1:15" s="126" customFormat="1" ht="14.25" x14ac:dyDescent="0.2">
      <c r="A82" s="119" t="s">
        <v>316</v>
      </c>
      <c r="B82" s="161" t="s">
        <v>225</v>
      </c>
      <c r="C82" s="160" t="s">
        <v>147</v>
      </c>
      <c r="D82" s="202">
        <v>1</v>
      </c>
      <c r="E82" s="237"/>
      <c r="F82" s="183"/>
      <c r="G82" s="183"/>
      <c r="H82" s="293"/>
      <c r="I82" s="183"/>
      <c r="J82" s="293"/>
      <c r="K82" s="293"/>
      <c r="L82" s="293"/>
      <c r="M82" s="293"/>
      <c r="N82" s="293"/>
      <c r="O82" s="293"/>
    </row>
    <row r="83" spans="1:15" s="126" customFormat="1" x14ac:dyDescent="0.2">
      <c r="A83" s="119" t="s">
        <v>317</v>
      </c>
      <c r="B83" s="161" t="s">
        <v>226</v>
      </c>
      <c r="C83" s="197" t="s">
        <v>108</v>
      </c>
      <c r="D83" s="203">
        <v>1.06</v>
      </c>
      <c r="E83" s="290"/>
      <c r="F83" s="183"/>
      <c r="G83" s="183"/>
      <c r="H83" s="293"/>
      <c r="I83" s="183"/>
      <c r="J83" s="183"/>
      <c r="K83" s="183"/>
      <c r="L83" s="183"/>
      <c r="M83" s="293"/>
      <c r="N83" s="183"/>
      <c r="O83" s="183"/>
    </row>
    <row r="84" spans="1:15" s="126" customFormat="1" x14ac:dyDescent="0.2">
      <c r="A84" s="119" t="s">
        <v>318</v>
      </c>
      <c r="B84" s="164" t="s">
        <v>227</v>
      </c>
      <c r="C84" s="160" t="s">
        <v>147</v>
      </c>
      <c r="D84" s="202">
        <v>4</v>
      </c>
      <c r="E84" s="290"/>
      <c r="F84" s="183"/>
      <c r="G84" s="183"/>
      <c r="H84" s="293"/>
      <c r="I84" s="183"/>
      <c r="J84" s="183"/>
      <c r="K84" s="183"/>
      <c r="L84" s="183"/>
      <c r="M84" s="183"/>
      <c r="N84" s="183"/>
      <c r="O84" s="183"/>
    </row>
    <row r="85" spans="1:15" s="126" customFormat="1" x14ac:dyDescent="0.2">
      <c r="A85" s="119" t="s">
        <v>319</v>
      </c>
      <c r="B85" s="161" t="s">
        <v>306</v>
      </c>
      <c r="C85" s="160" t="s">
        <v>147</v>
      </c>
      <c r="D85" s="202">
        <v>3</v>
      </c>
      <c r="E85" s="237"/>
      <c r="F85" s="183"/>
      <c r="G85" s="183"/>
      <c r="H85" s="293"/>
      <c r="I85" s="183"/>
      <c r="J85" s="293"/>
      <c r="K85" s="293"/>
      <c r="L85" s="293"/>
      <c r="M85" s="293"/>
      <c r="N85" s="293"/>
      <c r="O85" s="293"/>
    </row>
    <row r="86" spans="1:15" s="126" customFormat="1" ht="14.25" x14ac:dyDescent="0.2">
      <c r="A86" s="119" t="s">
        <v>320</v>
      </c>
      <c r="B86" s="161" t="s">
        <v>307</v>
      </c>
      <c r="C86" s="160" t="s">
        <v>147</v>
      </c>
      <c r="D86" s="202">
        <v>3</v>
      </c>
      <c r="E86" s="237"/>
      <c r="F86" s="183"/>
      <c r="G86" s="183"/>
      <c r="H86" s="293"/>
      <c r="I86" s="183"/>
      <c r="J86" s="293"/>
      <c r="K86" s="293"/>
      <c r="L86" s="293"/>
      <c r="M86" s="293"/>
      <c r="N86" s="293"/>
      <c r="O86" s="293"/>
    </row>
    <row r="87" spans="1:15" s="126" customFormat="1" x14ac:dyDescent="0.2">
      <c r="A87" s="119" t="s">
        <v>321</v>
      </c>
      <c r="B87" s="161" t="s">
        <v>308</v>
      </c>
      <c r="C87" s="197" t="s">
        <v>108</v>
      </c>
      <c r="D87" s="203">
        <v>3.72</v>
      </c>
      <c r="E87" s="290"/>
      <c r="F87" s="183"/>
      <c r="G87" s="183"/>
      <c r="H87" s="293"/>
      <c r="I87" s="183"/>
      <c r="J87" s="183"/>
      <c r="K87" s="183"/>
      <c r="L87" s="183"/>
      <c r="M87" s="293"/>
      <c r="N87" s="183"/>
      <c r="O87" s="183"/>
    </row>
    <row r="88" spans="1:15" s="126" customFormat="1" x14ac:dyDescent="0.2">
      <c r="A88" s="119" t="s">
        <v>322</v>
      </c>
      <c r="B88" s="164" t="s">
        <v>227</v>
      </c>
      <c r="C88" s="160" t="s">
        <v>147</v>
      </c>
      <c r="D88" s="202">
        <v>13</v>
      </c>
      <c r="E88" s="290"/>
      <c r="F88" s="183"/>
      <c r="G88" s="183"/>
      <c r="H88" s="293"/>
      <c r="I88" s="183"/>
      <c r="J88" s="183"/>
      <c r="K88" s="183"/>
      <c r="L88" s="183"/>
      <c r="M88" s="183"/>
      <c r="N88" s="183"/>
      <c r="O88" s="183"/>
    </row>
    <row r="89" spans="1:15" s="126" customFormat="1" x14ac:dyDescent="0.2">
      <c r="A89" s="119" t="s">
        <v>323</v>
      </c>
      <c r="B89" s="161" t="s">
        <v>228</v>
      </c>
      <c r="C89" s="160" t="s">
        <v>147</v>
      </c>
      <c r="D89" s="202">
        <v>42</v>
      </c>
      <c r="E89" s="237"/>
      <c r="F89" s="183"/>
      <c r="G89" s="183"/>
      <c r="H89" s="293"/>
      <c r="I89" s="183"/>
      <c r="J89" s="293"/>
      <c r="K89" s="293"/>
      <c r="L89" s="293"/>
      <c r="M89" s="293"/>
      <c r="N89" s="293"/>
      <c r="O89" s="293"/>
    </row>
    <row r="90" spans="1:15" s="126" customFormat="1" ht="14.25" x14ac:dyDescent="0.2">
      <c r="A90" s="119" t="s">
        <v>324</v>
      </c>
      <c r="B90" s="161" t="s">
        <v>229</v>
      </c>
      <c r="C90" s="160" t="s">
        <v>147</v>
      </c>
      <c r="D90" s="202">
        <v>42</v>
      </c>
      <c r="E90" s="237"/>
      <c r="F90" s="183"/>
      <c r="G90" s="183"/>
      <c r="H90" s="293"/>
      <c r="I90" s="183"/>
      <c r="J90" s="293"/>
      <c r="K90" s="293"/>
      <c r="L90" s="293"/>
      <c r="M90" s="293"/>
      <c r="N90" s="293"/>
      <c r="O90" s="293"/>
    </row>
    <row r="91" spans="1:15" s="126" customFormat="1" x14ac:dyDescent="0.2">
      <c r="A91" s="119" t="s">
        <v>325</v>
      </c>
      <c r="B91" s="161" t="s">
        <v>230</v>
      </c>
      <c r="C91" s="197" t="s">
        <v>108</v>
      </c>
      <c r="D91" s="203">
        <v>93.54</v>
      </c>
      <c r="E91" s="290"/>
      <c r="F91" s="183"/>
      <c r="G91" s="183"/>
      <c r="H91" s="293"/>
      <c r="I91" s="183"/>
      <c r="J91" s="183"/>
      <c r="K91" s="183"/>
      <c r="L91" s="183"/>
      <c r="M91" s="293"/>
      <c r="N91" s="183"/>
      <c r="O91" s="183"/>
    </row>
    <row r="92" spans="1:15" s="126" customFormat="1" x14ac:dyDescent="0.2">
      <c r="A92" s="119" t="s">
        <v>326</v>
      </c>
      <c r="B92" s="164" t="s">
        <v>227</v>
      </c>
      <c r="C92" s="160" t="s">
        <v>147</v>
      </c>
      <c r="D92" s="203">
        <v>312</v>
      </c>
      <c r="E92" s="290"/>
      <c r="F92" s="183"/>
      <c r="G92" s="183"/>
      <c r="H92" s="293"/>
      <c r="I92" s="183"/>
      <c r="J92" s="183"/>
      <c r="K92" s="183"/>
      <c r="L92" s="183"/>
      <c r="M92" s="183"/>
      <c r="N92" s="183"/>
      <c r="O92" s="183"/>
    </row>
    <row r="93" spans="1:15" s="126" customFormat="1" x14ac:dyDescent="0.2">
      <c r="A93" s="119" t="s">
        <v>327</v>
      </c>
      <c r="B93" s="164" t="s">
        <v>146</v>
      </c>
      <c r="C93" s="160" t="s">
        <v>147</v>
      </c>
      <c r="D93" s="165">
        <v>77</v>
      </c>
      <c r="E93" s="292"/>
      <c r="F93" s="183"/>
      <c r="G93" s="289"/>
      <c r="H93" s="72"/>
      <c r="I93" s="289"/>
      <c r="J93" s="87"/>
      <c r="K93" s="289"/>
      <c r="L93" s="72"/>
      <c r="M93" s="72"/>
      <c r="N93" s="72"/>
      <c r="O93" s="72"/>
    </row>
    <row r="94" spans="1:15" s="126" customFormat="1" ht="25.5" x14ac:dyDescent="0.2">
      <c r="A94" s="119" t="s">
        <v>328</v>
      </c>
      <c r="B94" s="155" t="s">
        <v>148</v>
      </c>
      <c r="C94" s="166" t="s">
        <v>147</v>
      </c>
      <c r="D94" s="163">
        <v>75</v>
      </c>
      <c r="E94" s="292"/>
      <c r="F94" s="183"/>
      <c r="G94" s="289"/>
      <c r="H94" s="72"/>
      <c r="I94" s="289"/>
      <c r="J94" s="87"/>
      <c r="K94" s="289"/>
      <c r="L94" s="72"/>
      <c r="M94" s="72"/>
      <c r="N94" s="72"/>
      <c r="O94" s="72"/>
    </row>
    <row r="95" spans="1:15" s="126" customFormat="1" x14ac:dyDescent="0.2">
      <c r="A95" s="119" t="s">
        <v>329</v>
      </c>
      <c r="B95" s="155" t="s">
        <v>149</v>
      </c>
      <c r="C95" s="166" t="s">
        <v>147</v>
      </c>
      <c r="D95" s="163">
        <v>75</v>
      </c>
      <c r="E95" s="86"/>
      <c r="F95" s="183"/>
      <c r="G95" s="289"/>
      <c r="H95" s="87"/>
      <c r="I95" s="88"/>
      <c r="J95" s="87"/>
      <c r="K95" s="289"/>
      <c r="L95" s="72"/>
      <c r="M95" s="72"/>
      <c r="N95" s="72"/>
      <c r="O95" s="72"/>
    </row>
    <row r="96" spans="1:15" s="126" customFormat="1" ht="25.5" x14ac:dyDescent="0.2">
      <c r="A96" s="119" t="s">
        <v>330</v>
      </c>
      <c r="B96" s="167" t="s">
        <v>150</v>
      </c>
      <c r="C96" s="166" t="s">
        <v>108</v>
      </c>
      <c r="D96" s="153">
        <v>2613.9699999999998</v>
      </c>
      <c r="E96" s="292"/>
      <c r="F96" s="183"/>
      <c r="G96" s="289"/>
      <c r="H96" s="87"/>
      <c r="I96" s="289"/>
      <c r="J96" s="87"/>
      <c r="K96" s="289"/>
      <c r="L96" s="72"/>
      <c r="M96" s="72"/>
      <c r="N96" s="72"/>
      <c r="O96" s="72"/>
    </row>
    <row r="97" spans="1:15" s="126" customFormat="1" x14ac:dyDescent="0.2">
      <c r="A97" s="119" t="s">
        <v>331</v>
      </c>
      <c r="B97" s="155" t="s">
        <v>151</v>
      </c>
      <c r="C97" s="166" t="s">
        <v>108</v>
      </c>
      <c r="D97" s="153">
        <v>2023.9</v>
      </c>
      <c r="E97" s="291"/>
      <c r="F97" s="183"/>
      <c r="G97" s="289"/>
      <c r="H97" s="87"/>
      <c r="I97" s="289"/>
      <c r="J97" s="87"/>
      <c r="K97" s="289"/>
      <c r="L97" s="72"/>
      <c r="M97" s="72"/>
      <c r="N97" s="72"/>
      <c r="O97" s="72"/>
    </row>
    <row r="98" spans="1:15" s="126" customFormat="1" x14ac:dyDescent="0.2">
      <c r="A98" s="119" t="s">
        <v>332</v>
      </c>
      <c r="B98" s="155" t="s">
        <v>152</v>
      </c>
      <c r="C98" s="166" t="s">
        <v>108</v>
      </c>
      <c r="D98" s="153">
        <v>2023.9</v>
      </c>
      <c r="E98" s="292"/>
      <c r="F98" s="183"/>
      <c r="G98" s="289"/>
      <c r="H98" s="87"/>
      <c r="I98" s="289"/>
      <c r="J98" s="87"/>
      <c r="K98" s="289"/>
      <c r="L98" s="72"/>
      <c r="M98" s="72"/>
      <c r="N98" s="72"/>
      <c r="O98" s="72"/>
    </row>
    <row r="99" spans="1:15" s="126" customFormat="1" ht="89.25" x14ac:dyDescent="0.2">
      <c r="A99" s="119" t="s">
        <v>333</v>
      </c>
      <c r="B99" s="155" t="s">
        <v>670</v>
      </c>
      <c r="C99" s="166" t="s">
        <v>147</v>
      </c>
      <c r="D99" s="163">
        <v>81</v>
      </c>
      <c r="E99" s="292"/>
      <c r="F99" s="183"/>
      <c r="G99" s="289"/>
      <c r="H99" s="72"/>
      <c r="I99" s="289"/>
      <c r="J99" s="87"/>
      <c r="K99" s="289"/>
      <c r="L99" s="72"/>
      <c r="M99" s="72"/>
      <c r="N99" s="72"/>
      <c r="O99" s="72"/>
    </row>
    <row r="100" spans="1:15" s="126" customFormat="1" ht="51" x14ac:dyDescent="0.2">
      <c r="A100" s="119" t="s">
        <v>334</v>
      </c>
      <c r="B100" s="155" t="s">
        <v>153</v>
      </c>
      <c r="C100" s="166" t="s">
        <v>147</v>
      </c>
      <c r="D100" s="163">
        <v>51</v>
      </c>
      <c r="E100" s="292"/>
      <c r="F100" s="183"/>
      <c r="G100" s="289"/>
      <c r="H100" s="72"/>
      <c r="I100" s="289"/>
      <c r="J100" s="87"/>
      <c r="K100" s="289"/>
      <c r="L100" s="72"/>
      <c r="M100" s="72"/>
      <c r="N100" s="72"/>
      <c r="O100" s="72"/>
    </row>
    <row r="101" spans="1:15" s="126" customFormat="1" ht="38.25" x14ac:dyDescent="0.2">
      <c r="A101" s="119" t="s">
        <v>335</v>
      </c>
      <c r="B101" s="155" t="s">
        <v>154</v>
      </c>
      <c r="C101" s="166" t="s">
        <v>155</v>
      </c>
      <c r="D101" s="163">
        <v>22</v>
      </c>
      <c r="E101" s="291"/>
      <c r="F101" s="183"/>
      <c r="G101" s="289"/>
      <c r="H101" s="87"/>
      <c r="I101" s="289"/>
      <c r="J101" s="87"/>
      <c r="K101" s="289"/>
      <c r="L101" s="72"/>
      <c r="M101" s="72"/>
      <c r="N101" s="72"/>
      <c r="O101" s="72"/>
    </row>
    <row r="102" spans="1:15" s="192" customFormat="1" ht="25.5" x14ac:dyDescent="0.2">
      <c r="A102" s="184">
        <v>3</v>
      </c>
      <c r="B102" s="185" t="s">
        <v>763</v>
      </c>
      <c r="C102" s="186"/>
      <c r="D102" s="187"/>
      <c r="E102" s="188"/>
      <c r="F102" s="189"/>
      <c r="G102" s="190"/>
      <c r="H102" s="191"/>
      <c r="I102" s="190"/>
      <c r="J102" s="191"/>
      <c r="K102" s="190"/>
      <c r="L102" s="191"/>
      <c r="M102" s="190"/>
      <c r="N102" s="191"/>
      <c r="O102" s="189"/>
    </row>
    <row r="103" spans="1:15" s="126" customFormat="1" ht="112.5" customHeight="1" x14ac:dyDescent="0.2">
      <c r="A103" s="119" t="s">
        <v>246</v>
      </c>
      <c r="B103" s="168" t="s">
        <v>298</v>
      </c>
      <c r="C103" s="169" t="s">
        <v>26</v>
      </c>
      <c r="D103" s="170">
        <v>1</v>
      </c>
      <c r="E103" s="86"/>
      <c r="F103" s="293"/>
      <c r="G103" s="88"/>
      <c r="H103" s="87"/>
      <c r="I103" s="293"/>
      <c r="J103" s="87"/>
      <c r="K103" s="289"/>
      <c r="L103" s="72"/>
      <c r="M103" s="72"/>
      <c r="N103" s="72"/>
      <c r="O103" s="72"/>
    </row>
    <row r="104" spans="1:15" s="126" customFormat="1" ht="38.25" x14ac:dyDescent="0.2">
      <c r="A104" s="119" t="s">
        <v>247</v>
      </c>
      <c r="B104" s="171" t="s">
        <v>704</v>
      </c>
      <c r="C104" s="169" t="s">
        <v>26</v>
      </c>
      <c r="D104" s="170">
        <v>2</v>
      </c>
      <c r="E104" s="86"/>
      <c r="F104" s="293"/>
      <c r="G104" s="88"/>
      <c r="H104" s="87"/>
      <c r="I104" s="293"/>
      <c r="J104" s="87"/>
      <c r="K104" s="289"/>
      <c r="L104" s="72"/>
      <c r="M104" s="72"/>
      <c r="N104" s="72"/>
      <c r="O104" s="72"/>
    </row>
    <row r="105" spans="1:15" s="126" customFormat="1" ht="38.25" x14ac:dyDescent="0.2">
      <c r="A105" s="119" t="s">
        <v>248</v>
      </c>
      <c r="B105" s="171" t="s">
        <v>158</v>
      </c>
      <c r="C105" s="149" t="s">
        <v>108</v>
      </c>
      <c r="D105" s="150">
        <v>166.83</v>
      </c>
      <c r="E105" s="86"/>
      <c r="F105" s="293"/>
      <c r="G105" s="88"/>
      <c r="H105" s="87"/>
      <c r="I105" s="293"/>
      <c r="J105" s="87"/>
      <c r="K105" s="289"/>
      <c r="L105" s="72"/>
      <c r="M105" s="72"/>
      <c r="N105" s="72"/>
      <c r="O105" s="72"/>
    </row>
    <row r="106" spans="1:15" s="126" customFormat="1" ht="38.25" x14ac:dyDescent="0.2">
      <c r="A106" s="119" t="s">
        <v>249</v>
      </c>
      <c r="B106" s="171" t="s">
        <v>159</v>
      </c>
      <c r="C106" s="172" t="s">
        <v>108</v>
      </c>
      <c r="D106" s="173">
        <v>537.54999999999995</v>
      </c>
      <c r="E106" s="86"/>
      <c r="F106" s="293"/>
      <c r="G106" s="88"/>
      <c r="H106" s="87"/>
      <c r="I106" s="293"/>
      <c r="J106" s="87"/>
      <c r="K106" s="289"/>
      <c r="L106" s="72"/>
      <c r="M106" s="72"/>
      <c r="N106" s="72"/>
      <c r="O106" s="72"/>
    </row>
    <row r="107" spans="1:15" s="126" customFormat="1" ht="105.75" customHeight="1" x14ac:dyDescent="0.2">
      <c r="A107" s="119" t="s">
        <v>250</v>
      </c>
      <c r="B107" s="154" t="s">
        <v>299</v>
      </c>
      <c r="C107" s="152" t="s">
        <v>26</v>
      </c>
      <c r="D107" s="210">
        <v>1</v>
      </c>
      <c r="E107" s="292"/>
      <c r="F107" s="72"/>
      <c r="G107" s="289"/>
      <c r="H107" s="72"/>
      <c r="I107" s="289"/>
      <c r="J107" s="87"/>
      <c r="K107" s="289"/>
      <c r="L107" s="72"/>
      <c r="M107" s="72"/>
      <c r="N107" s="72"/>
      <c r="O107" s="72"/>
    </row>
    <row r="108" spans="1:15" s="126" customFormat="1" ht="14.25" x14ac:dyDescent="0.2">
      <c r="A108" s="119" t="s">
        <v>251</v>
      </c>
      <c r="B108" s="211" t="s">
        <v>231</v>
      </c>
      <c r="C108" s="193" t="s">
        <v>147</v>
      </c>
      <c r="D108" s="212">
        <v>1</v>
      </c>
      <c r="E108" s="86"/>
      <c r="F108" s="293"/>
      <c r="G108" s="88"/>
      <c r="H108" s="87"/>
      <c r="I108" s="293"/>
      <c r="J108" s="87"/>
      <c r="K108" s="289"/>
      <c r="L108" s="72"/>
      <c r="M108" s="72"/>
      <c r="N108" s="72"/>
      <c r="O108" s="72"/>
    </row>
    <row r="109" spans="1:15" s="126" customFormat="1" ht="14.25" x14ac:dyDescent="0.2">
      <c r="A109" s="119" t="s">
        <v>252</v>
      </c>
      <c r="B109" s="211" t="s">
        <v>575</v>
      </c>
      <c r="C109" s="193" t="s">
        <v>147</v>
      </c>
      <c r="D109" s="212">
        <v>1</v>
      </c>
      <c r="E109" s="86"/>
      <c r="F109" s="293"/>
      <c r="G109" s="88"/>
      <c r="H109" s="87"/>
      <c r="I109" s="293"/>
      <c r="J109" s="87"/>
      <c r="K109" s="289"/>
      <c r="L109" s="72"/>
      <c r="M109" s="72"/>
      <c r="N109" s="72"/>
      <c r="O109" s="72"/>
    </row>
    <row r="110" spans="1:15" s="126" customFormat="1" ht="14.25" x14ac:dyDescent="0.2">
      <c r="A110" s="119" t="s">
        <v>253</v>
      </c>
      <c r="B110" s="211" t="s">
        <v>576</v>
      </c>
      <c r="C110" s="193" t="s">
        <v>147</v>
      </c>
      <c r="D110" s="212">
        <v>1</v>
      </c>
      <c r="E110" s="86"/>
      <c r="F110" s="293"/>
      <c r="G110" s="88"/>
      <c r="H110" s="87"/>
      <c r="I110" s="293"/>
      <c r="J110" s="87"/>
      <c r="K110" s="289"/>
      <c r="L110" s="72"/>
      <c r="M110" s="72"/>
      <c r="N110" s="72"/>
      <c r="O110" s="72"/>
    </row>
    <row r="111" spans="1:15" s="192" customFormat="1" ht="18" customHeight="1" x14ac:dyDescent="0.2">
      <c r="A111" s="119" t="s">
        <v>254</v>
      </c>
      <c r="B111" s="213" t="s">
        <v>146</v>
      </c>
      <c r="C111" s="214" t="s">
        <v>147</v>
      </c>
      <c r="D111" s="165">
        <v>1</v>
      </c>
      <c r="E111" s="292"/>
      <c r="F111" s="183"/>
      <c r="G111" s="289"/>
      <c r="H111" s="72"/>
      <c r="I111" s="289"/>
      <c r="J111" s="87"/>
      <c r="K111" s="289"/>
      <c r="L111" s="72"/>
      <c r="M111" s="72"/>
      <c r="N111" s="72"/>
      <c r="O111" s="72"/>
    </row>
    <row r="112" spans="1:15" s="126" customFormat="1" ht="25.5" x14ac:dyDescent="0.2">
      <c r="A112" s="119" t="s">
        <v>255</v>
      </c>
      <c r="B112" s="174" t="s">
        <v>160</v>
      </c>
      <c r="C112" s="152" t="s">
        <v>108</v>
      </c>
      <c r="D112" s="150">
        <v>704.38</v>
      </c>
      <c r="E112" s="86"/>
      <c r="F112" s="293"/>
      <c r="G112" s="88"/>
      <c r="H112" s="87"/>
      <c r="I112" s="293"/>
      <c r="J112" s="87"/>
      <c r="K112" s="289"/>
      <c r="L112" s="72"/>
      <c r="M112" s="72"/>
      <c r="N112" s="72"/>
      <c r="O112" s="72"/>
    </row>
    <row r="113" spans="1:15" s="126" customFormat="1" x14ac:dyDescent="0.2">
      <c r="A113" s="119" t="s">
        <v>256</v>
      </c>
      <c r="B113" s="154" t="s">
        <v>151</v>
      </c>
      <c r="C113" s="175" t="s">
        <v>108</v>
      </c>
      <c r="D113" s="150">
        <v>704.38</v>
      </c>
      <c r="E113" s="86"/>
      <c r="F113" s="293"/>
      <c r="G113" s="88"/>
      <c r="H113" s="87"/>
      <c r="I113" s="293"/>
      <c r="J113" s="87"/>
      <c r="K113" s="289"/>
      <c r="L113" s="72"/>
      <c r="M113" s="72"/>
      <c r="N113" s="72"/>
      <c r="O113" s="72"/>
    </row>
    <row r="114" spans="1:15" s="126" customFormat="1" x14ac:dyDescent="0.2">
      <c r="A114" s="119" t="s">
        <v>257</v>
      </c>
      <c r="B114" s="168" t="s">
        <v>309</v>
      </c>
      <c r="C114" s="169" t="s">
        <v>26</v>
      </c>
      <c r="D114" s="215">
        <v>2</v>
      </c>
      <c r="E114" s="86"/>
      <c r="F114" s="293"/>
      <c r="G114" s="88"/>
      <c r="H114" s="87"/>
      <c r="I114" s="293"/>
      <c r="J114" s="87"/>
      <c r="K114" s="289"/>
      <c r="L114" s="72"/>
      <c r="M114" s="72"/>
      <c r="N114" s="72"/>
      <c r="O114" s="72"/>
    </row>
    <row r="115" spans="1:15" s="126" customFormat="1" ht="84" customHeight="1" x14ac:dyDescent="0.2">
      <c r="A115" s="119" t="s">
        <v>258</v>
      </c>
      <c r="B115" s="155" t="s">
        <v>670</v>
      </c>
      <c r="C115" s="166" t="s">
        <v>147</v>
      </c>
      <c r="D115" s="163">
        <v>9</v>
      </c>
      <c r="E115" s="291"/>
      <c r="F115" s="181"/>
      <c r="G115" s="182"/>
      <c r="H115" s="183"/>
      <c r="I115" s="182"/>
      <c r="J115" s="183"/>
      <c r="K115" s="182"/>
      <c r="L115" s="183"/>
      <c r="M115" s="182"/>
      <c r="N115" s="183"/>
      <c r="O115" s="181"/>
    </row>
    <row r="116" spans="1:15" s="126" customFormat="1" ht="58.5" customHeight="1" x14ac:dyDescent="0.2">
      <c r="A116" s="119" t="s">
        <v>259</v>
      </c>
      <c r="B116" s="155" t="s">
        <v>153</v>
      </c>
      <c r="C116" s="166" t="s">
        <v>147</v>
      </c>
      <c r="D116" s="163">
        <v>17</v>
      </c>
      <c r="E116" s="291"/>
      <c r="F116" s="181"/>
      <c r="G116" s="182"/>
      <c r="H116" s="183"/>
      <c r="I116" s="182"/>
      <c r="J116" s="183"/>
      <c r="K116" s="182"/>
      <c r="L116" s="183"/>
      <c r="M116" s="182"/>
      <c r="N116" s="183"/>
      <c r="O116" s="181"/>
    </row>
    <row r="117" spans="1:15" s="126" customFormat="1" ht="25.5" x14ac:dyDescent="0.2">
      <c r="A117" s="119" t="s">
        <v>260</v>
      </c>
      <c r="B117" s="148" t="s">
        <v>300</v>
      </c>
      <c r="C117" s="152" t="s">
        <v>147</v>
      </c>
      <c r="D117" s="165">
        <v>3</v>
      </c>
      <c r="E117" s="292"/>
      <c r="F117" s="183"/>
      <c r="G117" s="289"/>
      <c r="H117" s="87"/>
      <c r="I117" s="289"/>
      <c r="J117" s="72"/>
      <c r="K117" s="289"/>
      <c r="L117" s="72"/>
      <c r="M117" s="72"/>
      <c r="N117" s="72"/>
      <c r="O117" s="72"/>
    </row>
    <row r="118" spans="1:15" s="126" customFormat="1" ht="25.5" x14ac:dyDescent="0.2">
      <c r="A118" s="119" t="s">
        <v>261</v>
      </c>
      <c r="B118" s="155" t="s">
        <v>162</v>
      </c>
      <c r="C118" s="207" t="s">
        <v>113</v>
      </c>
      <c r="D118" s="150">
        <v>20</v>
      </c>
      <c r="E118" s="292"/>
      <c r="F118" s="87"/>
      <c r="G118" s="289"/>
      <c r="H118" s="87"/>
      <c r="I118" s="289"/>
      <c r="J118" s="72"/>
      <c r="K118" s="289"/>
      <c r="L118" s="72"/>
      <c r="M118" s="72"/>
      <c r="N118" s="72"/>
      <c r="O118" s="72"/>
    </row>
    <row r="119" spans="1:15" s="126" customFormat="1" ht="38.25" x14ac:dyDescent="0.2">
      <c r="A119" s="119" t="s">
        <v>336</v>
      </c>
      <c r="B119" s="148" t="s">
        <v>301</v>
      </c>
      <c r="C119" s="149" t="s">
        <v>113</v>
      </c>
      <c r="D119" s="150">
        <v>4</v>
      </c>
      <c r="E119" s="86"/>
      <c r="F119" s="293"/>
      <c r="G119" s="88"/>
      <c r="H119" s="87"/>
      <c r="I119" s="293"/>
      <c r="J119" s="87"/>
      <c r="K119" s="289"/>
      <c r="L119" s="72"/>
      <c r="M119" s="72"/>
      <c r="N119" s="72"/>
      <c r="O119" s="72"/>
    </row>
    <row r="120" spans="1:15" s="126" customFormat="1" ht="25.5" x14ac:dyDescent="0.2">
      <c r="A120" s="119" t="s">
        <v>337</v>
      </c>
      <c r="B120" s="176" t="s">
        <v>302</v>
      </c>
      <c r="C120" s="149" t="s">
        <v>147</v>
      </c>
      <c r="D120" s="165">
        <v>1</v>
      </c>
      <c r="E120" s="180"/>
      <c r="F120" s="181"/>
      <c r="G120" s="182"/>
      <c r="H120" s="183"/>
      <c r="I120" s="182"/>
      <c r="J120" s="183"/>
      <c r="K120" s="182"/>
      <c r="L120" s="183"/>
      <c r="M120" s="182"/>
      <c r="N120" s="183"/>
      <c r="O120" s="181"/>
    </row>
    <row r="121" spans="1:15" s="138" customFormat="1" ht="25.5" x14ac:dyDescent="0.2">
      <c r="A121" s="300" t="s">
        <v>577</v>
      </c>
      <c r="B121" s="301" t="s">
        <v>548</v>
      </c>
      <c r="C121" s="299" t="s">
        <v>549</v>
      </c>
      <c r="D121" s="298">
        <v>0.51</v>
      </c>
      <c r="E121" s="292"/>
      <c r="F121" s="183"/>
      <c r="G121" s="289"/>
      <c r="H121" s="72"/>
      <c r="I121" s="289"/>
      <c r="J121" s="72"/>
      <c r="K121" s="289"/>
      <c r="L121" s="72"/>
      <c r="M121" s="289"/>
      <c r="N121" s="72"/>
      <c r="O121" s="72"/>
    </row>
    <row r="122" spans="1:15" s="138" customFormat="1" ht="25.5" x14ac:dyDescent="0.2">
      <c r="A122" s="300" t="s">
        <v>578</v>
      </c>
      <c r="B122" s="301" t="s">
        <v>557</v>
      </c>
      <c r="C122" s="299" t="s">
        <v>549</v>
      </c>
      <c r="D122" s="298">
        <v>1.73</v>
      </c>
      <c r="E122" s="292"/>
      <c r="F122" s="183"/>
      <c r="G122" s="289"/>
      <c r="H122" s="72"/>
      <c r="I122" s="289"/>
      <c r="J122" s="72"/>
      <c r="K122" s="289"/>
      <c r="L122" s="72"/>
      <c r="M122" s="289"/>
      <c r="N122" s="72"/>
      <c r="O122" s="72"/>
    </row>
    <row r="123" spans="1:15" s="138" customFormat="1" x14ac:dyDescent="0.2">
      <c r="A123" s="300" t="s">
        <v>579</v>
      </c>
      <c r="B123" s="301" t="s">
        <v>550</v>
      </c>
      <c r="C123" s="302" t="s">
        <v>551</v>
      </c>
      <c r="D123" s="298">
        <v>172.7</v>
      </c>
      <c r="E123" s="292"/>
      <c r="F123" s="183"/>
      <c r="G123" s="289"/>
      <c r="H123" s="72"/>
      <c r="I123" s="289"/>
      <c r="J123" s="72"/>
      <c r="K123" s="289"/>
      <c r="L123" s="72"/>
      <c r="M123" s="289"/>
      <c r="N123" s="72"/>
      <c r="O123" s="72"/>
    </row>
    <row r="124" spans="1:15" s="138" customFormat="1" ht="25.5" x14ac:dyDescent="0.2">
      <c r="A124" s="300" t="s">
        <v>580</v>
      </c>
      <c r="B124" s="301" t="s">
        <v>558</v>
      </c>
      <c r="C124" s="302" t="s">
        <v>147</v>
      </c>
      <c r="D124" s="298">
        <v>7</v>
      </c>
      <c r="E124" s="292"/>
      <c r="F124" s="183"/>
      <c r="G124" s="289"/>
      <c r="H124" s="72"/>
      <c r="I124" s="289"/>
      <c r="J124" s="72"/>
      <c r="K124" s="289"/>
      <c r="L124" s="72"/>
      <c r="M124" s="289"/>
      <c r="N124" s="72"/>
      <c r="O124" s="72"/>
    </row>
    <row r="125" spans="1:15" s="126" customFormat="1" ht="25.5" x14ac:dyDescent="0.2">
      <c r="A125" s="119" t="s">
        <v>338</v>
      </c>
      <c r="B125" s="176" t="s">
        <v>164</v>
      </c>
      <c r="C125" s="149" t="s">
        <v>147</v>
      </c>
      <c r="D125" s="165">
        <v>1</v>
      </c>
      <c r="E125" s="180"/>
      <c r="F125" s="181"/>
      <c r="G125" s="182"/>
      <c r="H125" s="183"/>
      <c r="I125" s="182"/>
      <c r="J125" s="183"/>
      <c r="K125" s="182"/>
      <c r="L125" s="183"/>
      <c r="M125" s="182"/>
      <c r="N125" s="183"/>
      <c r="O125" s="181"/>
    </row>
    <row r="126" spans="1:15" ht="14.25" x14ac:dyDescent="0.2">
      <c r="A126" s="147" t="s">
        <v>581</v>
      </c>
      <c r="B126" s="148" t="s">
        <v>559</v>
      </c>
      <c r="C126" s="149" t="s">
        <v>110</v>
      </c>
      <c r="D126" s="150">
        <v>0.6</v>
      </c>
      <c r="E126" s="291"/>
      <c r="F126" s="87"/>
      <c r="G126" s="289"/>
      <c r="H126" s="72"/>
      <c r="I126" s="289"/>
      <c r="J126" s="72"/>
      <c r="K126" s="289"/>
      <c r="L126" s="72"/>
      <c r="M126" s="72"/>
      <c r="N126" s="72"/>
      <c r="O126" s="72"/>
    </row>
    <row r="127" spans="1:15" s="89" customFormat="1" ht="14.25" x14ac:dyDescent="0.2">
      <c r="A127" s="147" t="s">
        <v>582</v>
      </c>
      <c r="B127" s="303" t="s">
        <v>562</v>
      </c>
      <c r="C127" s="304" t="s">
        <v>561</v>
      </c>
      <c r="D127" s="305">
        <v>0.1</v>
      </c>
      <c r="E127" s="86"/>
      <c r="F127" s="72"/>
      <c r="G127" s="289"/>
      <c r="H127" s="87"/>
      <c r="I127" s="88"/>
      <c r="J127" s="87"/>
      <c r="K127" s="289"/>
      <c r="L127" s="72"/>
      <c r="M127" s="72"/>
      <c r="N127" s="72"/>
      <c r="O127" s="72"/>
    </row>
    <row r="128" spans="1:15" s="138" customFormat="1" ht="14.25" x14ac:dyDescent="0.2">
      <c r="A128" s="147" t="s">
        <v>583</v>
      </c>
      <c r="B128" s="301" t="s">
        <v>563</v>
      </c>
      <c r="C128" s="299" t="s">
        <v>549</v>
      </c>
      <c r="D128" s="298">
        <v>0.3</v>
      </c>
      <c r="E128" s="292"/>
      <c r="F128" s="183"/>
      <c r="G128" s="289"/>
      <c r="H128" s="72"/>
      <c r="I128" s="289"/>
      <c r="J128" s="72"/>
      <c r="K128" s="289"/>
      <c r="L128" s="72"/>
      <c r="M128" s="72"/>
      <c r="N128" s="72"/>
      <c r="O128" s="72"/>
    </row>
    <row r="129" spans="1:15" s="138" customFormat="1" ht="19.5" customHeight="1" x14ac:dyDescent="0.2">
      <c r="A129" s="147" t="s">
        <v>584</v>
      </c>
      <c r="B129" s="301" t="s">
        <v>550</v>
      </c>
      <c r="C129" s="302" t="s">
        <v>551</v>
      </c>
      <c r="D129" s="298">
        <v>15.3</v>
      </c>
      <c r="E129" s="292"/>
      <c r="F129" s="183"/>
      <c r="G129" s="289"/>
      <c r="H129" s="72"/>
      <c r="I129" s="289"/>
      <c r="J129" s="72"/>
      <c r="K129" s="289"/>
      <c r="L129" s="72"/>
      <c r="M129" s="72"/>
      <c r="N129" s="72"/>
      <c r="O129" s="72"/>
    </row>
    <row r="130" spans="1:15" s="138" customFormat="1" ht="18.75" customHeight="1" x14ac:dyDescent="0.2">
      <c r="A130" s="147" t="s">
        <v>585</v>
      </c>
      <c r="B130" s="301" t="s">
        <v>567</v>
      </c>
      <c r="C130" s="302" t="s">
        <v>551</v>
      </c>
      <c r="D130" s="298">
        <v>73.78</v>
      </c>
      <c r="E130" s="292"/>
      <c r="F130" s="183"/>
      <c r="G130" s="289"/>
      <c r="H130" s="72"/>
      <c r="I130" s="289"/>
      <c r="J130" s="72"/>
      <c r="K130" s="289"/>
      <c r="L130" s="72"/>
      <c r="M130" s="289"/>
      <c r="N130" s="72"/>
      <c r="O130" s="72"/>
    </row>
    <row r="131" spans="1:15" s="138" customFormat="1" ht="17.25" customHeight="1" x14ac:dyDescent="0.2">
      <c r="A131" s="147" t="s">
        <v>586</v>
      </c>
      <c r="B131" s="301" t="s">
        <v>570</v>
      </c>
      <c r="C131" s="149" t="s">
        <v>113</v>
      </c>
      <c r="D131" s="298">
        <v>3</v>
      </c>
      <c r="E131" s="292"/>
      <c r="F131" s="183"/>
      <c r="G131" s="289"/>
      <c r="H131" s="72"/>
      <c r="I131" s="289"/>
      <c r="J131" s="72"/>
      <c r="K131" s="289"/>
      <c r="L131" s="72"/>
      <c r="M131" s="289"/>
      <c r="N131" s="72"/>
      <c r="O131" s="72"/>
    </row>
    <row r="132" spans="1:15" s="126" customFormat="1" ht="81.75" customHeight="1" x14ac:dyDescent="0.2">
      <c r="A132" s="119" t="s">
        <v>339</v>
      </c>
      <c r="B132" s="176" t="s">
        <v>303</v>
      </c>
      <c r="C132" s="177" t="s">
        <v>26</v>
      </c>
      <c r="D132" s="178">
        <v>1</v>
      </c>
      <c r="E132" s="297"/>
      <c r="F132" s="293"/>
      <c r="G132" s="88"/>
      <c r="H132" s="87"/>
      <c r="I132" s="293"/>
      <c r="J132" s="87"/>
      <c r="K132" s="289"/>
      <c r="L132" s="72"/>
      <c r="M132" s="72"/>
      <c r="N132" s="72"/>
      <c r="O132" s="72"/>
    </row>
    <row r="133" spans="1:15" s="126" customFormat="1" ht="57" customHeight="1" x14ac:dyDescent="0.2">
      <c r="A133" s="119" t="s">
        <v>340</v>
      </c>
      <c r="B133" s="155" t="s">
        <v>166</v>
      </c>
      <c r="C133" s="166" t="s">
        <v>26</v>
      </c>
      <c r="D133" s="165">
        <v>1</v>
      </c>
      <c r="E133" s="86"/>
      <c r="F133" s="293"/>
      <c r="G133" s="88"/>
      <c r="H133" s="87"/>
      <c r="I133" s="293"/>
      <c r="J133" s="87"/>
      <c r="K133" s="289"/>
      <c r="L133" s="72"/>
      <c r="M133" s="72"/>
      <c r="N133" s="72"/>
      <c r="O133" s="72"/>
    </row>
    <row r="134" spans="1:15" s="71" customFormat="1" ht="7.5" customHeight="1" x14ac:dyDescent="0.2">
      <c r="A134" s="64"/>
      <c r="B134" s="65"/>
      <c r="C134" s="66"/>
      <c r="D134" s="67"/>
      <c r="E134" s="68"/>
      <c r="F134" s="69"/>
      <c r="G134" s="70"/>
      <c r="H134" s="69"/>
      <c r="I134" s="70"/>
      <c r="J134" s="69"/>
      <c r="K134" s="70"/>
      <c r="L134" s="69"/>
      <c r="M134" s="70"/>
      <c r="N134" s="69"/>
      <c r="O134" s="69"/>
    </row>
    <row r="135" spans="1:15" s="42" customFormat="1" x14ac:dyDescent="0.2">
      <c r="A135" s="43"/>
      <c r="B135" s="23" t="s">
        <v>0</v>
      </c>
      <c r="C135" s="44"/>
      <c r="D135" s="43"/>
      <c r="E135" s="45"/>
      <c r="F135" s="46"/>
      <c r="G135" s="48"/>
      <c r="H135" s="47"/>
      <c r="I135" s="48"/>
      <c r="J135" s="47"/>
      <c r="K135" s="48"/>
      <c r="L135" s="47"/>
      <c r="M135" s="48"/>
      <c r="N135" s="47"/>
      <c r="O135" s="73"/>
    </row>
    <row r="136" spans="1:15" x14ac:dyDescent="0.2">
      <c r="J136" s="15" t="s">
        <v>723</v>
      </c>
      <c r="K136" s="14"/>
      <c r="L136" s="14"/>
      <c r="M136" s="14"/>
      <c r="N136" s="14"/>
      <c r="O136" s="49"/>
    </row>
    <row r="137" spans="1:15" x14ac:dyDescent="0.2">
      <c r="J137" s="15" t="s">
        <v>19</v>
      </c>
      <c r="K137" s="50"/>
      <c r="L137" s="50"/>
      <c r="M137" s="50"/>
      <c r="N137" s="50"/>
      <c r="O137" s="51"/>
    </row>
    <row r="138" spans="1:15" ht="7.5" customHeight="1" x14ac:dyDescent="0.2">
      <c r="J138" s="15"/>
      <c r="K138" s="74"/>
      <c r="L138" s="74"/>
      <c r="M138" s="74"/>
      <c r="N138" s="74"/>
      <c r="O138" s="75"/>
    </row>
    <row r="139" spans="1:15" x14ac:dyDescent="0.2">
      <c r="B139" s="52" t="s">
        <v>24</v>
      </c>
      <c r="E139" s="53"/>
    </row>
    <row r="140" spans="1:15" x14ac:dyDescent="0.2">
      <c r="E140" s="53" t="s">
        <v>724</v>
      </c>
    </row>
    <row r="141" spans="1:15" x14ac:dyDescent="0.2">
      <c r="B141" s="52" t="s">
        <v>25</v>
      </c>
      <c r="E141" s="53"/>
    </row>
    <row r="142" spans="1:15" x14ac:dyDescent="0.2">
      <c r="E142"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1-3&amp;"Arial,Bold"&amp;USADZĪVES KANALIZĀCIJA K1, KSS-PUMPURA UN KANALIZĀCIJAS SPIEDVADS K1S PUMPURA IELĀ.</oddHeader>
    <oddFooter>&amp;C&amp;8&amp;P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5"/>
  <sheetViews>
    <sheetView topLeftCell="A85" workbookViewId="0">
      <selection activeCell="E95" sqref="E95"/>
    </sheetView>
  </sheetViews>
  <sheetFormatPr defaultColWidth="9.140625" defaultRowHeight="12.75" x14ac:dyDescent="0.2"/>
  <cols>
    <col min="1" max="1" width="6.140625" style="3" customWidth="1"/>
    <col min="2" max="2" width="40.140625" style="1" customWidth="1"/>
    <col min="3" max="3" width="4.7109375" style="2" customWidth="1"/>
    <col min="4" max="4" width="7.28515625" style="3" customWidth="1"/>
    <col min="5" max="5" width="6.28515625" style="3" customWidth="1"/>
    <col min="6" max="6" width="5.7109375" style="4" customWidth="1"/>
    <col min="7" max="7" width="6.5703125" style="5" customWidth="1"/>
    <col min="8" max="8" width="7.7109375" style="5" customWidth="1"/>
    <col min="9" max="9" width="6.28515625" style="5" customWidth="1"/>
    <col min="10" max="10" width="7.5703125" style="5" customWidth="1"/>
    <col min="11" max="11" width="8.42578125" style="5" customWidth="1"/>
    <col min="12" max="13" width="8.7109375" style="5" customWidth="1"/>
    <col min="14" max="14" width="8.5703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684</v>
      </c>
      <c r="C11" s="207" t="s">
        <v>108</v>
      </c>
      <c r="D11" s="216">
        <f t="shared" ref="D11:D17" si="0">D48</f>
        <v>38.11</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 t="shared" si="0"/>
        <v>174.35</v>
      </c>
      <c r="E12" s="86"/>
      <c r="F12" s="87"/>
      <c r="G12" s="289"/>
      <c r="H12" s="87"/>
      <c r="I12" s="88"/>
      <c r="J12" s="87"/>
      <c r="K12" s="289"/>
      <c r="L12" s="72"/>
      <c r="M12" s="72"/>
      <c r="N12" s="72"/>
      <c r="O12" s="72"/>
      <c r="Q12" s="307"/>
    </row>
    <row r="13" spans="1:17" s="89" customFormat="1" ht="25.5" x14ac:dyDescent="0.2">
      <c r="A13" s="152" t="s">
        <v>169</v>
      </c>
      <c r="B13" s="155" t="s">
        <v>686</v>
      </c>
      <c r="C13" s="207" t="s">
        <v>108</v>
      </c>
      <c r="D13" s="216">
        <f t="shared" si="0"/>
        <v>72.91</v>
      </c>
      <c r="E13" s="86"/>
      <c r="F13" s="87"/>
      <c r="G13" s="289"/>
      <c r="H13" s="87"/>
      <c r="I13" s="88"/>
      <c r="J13" s="87"/>
      <c r="K13" s="289"/>
      <c r="L13" s="72"/>
      <c r="M13" s="72"/>
      <c r="N13" s="72"/>
      <c r="O13" s="72"/>
      <c r="Q13" s="307"/>
    </row>
    <row r="14" spans="1:17" s="89" customFormat="1" ht="25.5" x14ac:dyDescent="0.2">
      <c r="A14" s="152" t="s">
        <v>170</v>
      </c>
      <c r="B14" s="155" t="s">
        <v>687</v>
      </c>
      <c r="C14" s="207" t="s">
        <v>108</v>
      </c>
      <c r="D14" s="216">
        <f t="shared" si="0"/>
        <v>124.01</v>
      </c>
      <c r="E14" s="86"/>
      <c r="F14" s="87"/>
      <c r="G14" s="289"/>
      <c r="H14" s="87"/>
      <c r="I14" s="88"/>
      <c r="J14" s="87"/>
      <c r="K14" s="289"/>
      <c r="L14" s="72"/>
      <c r="M14" s="72"/>
      <c r="N14" s="72"/>
      <c r="O14" s="72"/>
      <c r="Q14" s="307"/>
    </row>
    <row r="15" spans="1:17" s="89" customFormat="1" ht="25.5" x14ac:dyDescent="0.2">
      <c r="A15" s="152" t="s">
        <v>171</v>
      </c>
      <c r="B15" s="155" t="s">
        <v>688</v>
      </c>
      <c r="C15" s="207" t="s">
        <v>108</v>
      </c>
      <c r="D15" s="216">
        <f t="shared" si="0"/>
        <v>231.58</v>
      </c>
      <c r="E15" s="86"/>
      <c r="F15" s="87"/>
      <c r="G15" s="289"/>
      <c r="H15" s="87"/>
      <c r="I15" s="88"/>
      <c r="J15" s="87"/>
      <c r="K15" s="289"/>
      <c r="L15" s="72"/>
      <c r="M15" s="72"/>
      <c r="N15" s="72"/>
      <c r="O15" s="72"/>
      <c r="Q15" s="307"/>
    </row>
    <row r="16" spans="1:17" s="89" customFormat="1" ht="25.5" x14ac:dyDescent="0.2">
      <c r="A16" s="152" t="s">
        <v>172</v>
      </c>
      <c r="B16" s="155" t="s">
        <v>689</v>
      </c>
      <c r="C16" s="207" t="s">
        <v>108</v>
      </c>
      <c r="D16" s="216">
        <f t="shared" si="0"/>
        <v>131.69</v>
      </c>
      <c r="E16" s="86"/>
      <c r="F16" s="87"/>
      <c r="G16" s="289"/>
      <c r="H16" s="87"/>
      <c r="I16" s="88"/>
      <c r="J16" s="87"/>
      <c r="K16" s="289"/>
      <c r="L16" s="72"/>
      <c r="M16" s="72"/>
      <c r="N16" s="72"/>
      <c r="O16" s="72"/>
      <c r="Q16" s="307"/>
    </row>
    <row r="17" spans="1:17" s="89" customFormat="1" ht="25.5" x14ac:dyDescent="0.2">
      <c r="A17" s="152" t="s">
        <v>173</v>
      </c>
      <c r="B17" s="155" t="s">
        <v>691</v>
      </c>
      <c r="C17" s="207" t="s">
        <v>108</v>
      </c>
      <c r="D17" s="216">
        <f t="shared" si="0"/>
        <v>87.96</v>
      </c>
      <c r="E17" s="86"/>
      <c r="F17" s="87"/>
      <c r="G17" s="289"/>
      <c r="H17" s="87"/>
      <c r="I17" s="88"/>
      <c r="J17" s="87"/>
      <c r="K17" s="289"/>
      <c r="L17" s="72"/>
      <c r="M17" s="72"/>
      <c r="N17" s="72"/>
      <c r="O17" s="72"/>
      <c r="Q17" s="307"/>
    </row>
    <row r="18" spans="1:17" s="89" customFormat="1" ht="25.5" x14ac:dyDescent="0.2">
      <c r="A18" s="152" t="s">
        <v>174</v>
      </c>
      <c r="B18" s="148" t="s">
        <v>109</v>
      </c>
      <c r="C18" s="207" t="s">
        <v>110</v>
      </c>
      <c r="D18" s="150">
        <v>4728.4080000000004</v>
      </c>
      <c r="E18" s="374"/>
      <c r="F18" s="372"/>
      <c r="G18" s="373"/>
      <c r="H18" s="371"/>
      <c r="I18" s="373"/>
      <c r="J18" s="370"/>
      <c r="K18" s="373"/>
      <c r="L18" s="370"/>
      <c r="M18" s="370"/>
      <c r="N18" s="370"/>
      <c r="O18" s="72"/>
    </row>
    <row r="19" spans="1:17" s="89" customFormat="1" ht="63.75" x14ac:dyDescent="0.2">
      <c r="A19" s="152" t="s">
        <v>175</v>
      </c>
      <c r="B19" s="155" t="s">
        <v>111</v>
      </c>
      <c r="C19" s="207" t="s">
        <v>110</v>
      </c>
      <c r="D19" s="150">
        <v>3561.7057236842111</v>
      </c>
      <c r="E19" s="375"/>
      <c r="F19" s="372"/>
      <c r="G19" s="373"/>
      <c r="H19" s="370"/>
      <c r="I19" s="373"/>
      <c r="J19" s="370"/>
      <c r="K19" s="373"/>
      <c r="L19" s="370"/>
      <c r="M19" s="370"/>
      <c r="N19" s="370"/>
      <c r="O19" s="72"/>
    </row>
    <row r="20" spans="1:17" s="89" customFormat="1" ht="38.25" x14ac:dyDescent="0.2">
      <c r="A20" s="152" t="s">
        <v>176</v>
      </c>
      <c r="B20" s="155" t="s">
        <v>112</v>
      </c>
      <c r="C20" s="207" t="s">
        <v>113</v>
      </c>
      <c r="D20" s="150">
        <v>425</v>
      </c>
      <c r="E20" s="86"/>
      <c r="F20" s="87"/>
      <c r="G20" s="289"/>
      <c r="H20" s="87"/>
      <c r="I20" s="88"/>
      <c r="J20" s="72"/>
      <c r="K20" s="289"/>
      <c r="L20" s="72"/>
      <c r="M20" s="72"/>
      <c r="N20" s="72"/>
      <c r="O20" s="72"/>
    </row>
    <row r="21" spans="1:17" s="89" customFormat="1" ht="63.75" x14ac:dyDescent="0.2">
      <c r="A21" s="152" t="s">
        <v>177</v>
      </c>
      <c r="B21" s="159" t="s">
        <v>114</v>
      </c>
      <c r="C21" s="207" t="s">
        <v>113</v>
      </c>
      <c r="D21" s="150">
        <v>425</v>
      </c>
      <c r="E21" s="86"/>
      <c r="F21" s="87"/>
      <c r="G21" s="289"/>
      <c r="H21" s="87"/>
      <c r="I21" s="88"/>
      <c r="J21" s="87"/>
      <c r="K21" s="289"/>
      <c r="L21" s="72"/>
      <c r="M21" s="72"/>
      <c r="N21" s="72"/>
      <c r="O21" s="72"/>
    </row>
    <row r="22" spans="1:17" s="89" customFormat="1" ht="25.5" x14ac:dyDescent="0.2">
      <c r="A22" s="152" t="s">
        <v>178</v>
      </c>
      <c r="B22" s="155" t="s">
        <v>115</v>
      </c>
      <c r="C22" s="207" t="s">
        <v>113</v>
      </c>
      <c r="D22" s="150">
        <v>880.9</v>
      </c>
      <c r="E22" s="86"/>
      <c r="F22" s="87"/>
      <c r="G22" s="289"/>
      <c r="H22" s="87"/>
      <c r="I22" s="88"/>
      <c r="J22" s="87"/>
      <c r="K22" s="289"/>
      <c r="L22" s="72"/>
      <c r="M22" s="72"/>
      <c r="N22" s="72"/>
      <c r="O22" s="72"/>
    </row>
    <row r="23" spans="1:17" s="89" customFormat="1" ht="38.25" x14ac:dyDescent="0.2">
      <c r="A23" s="152" t="s">
        <v>179</v>
      </c>
      <c r="B23" s="159" t="s">
        <v>116</v>
      </c>
      <c r="C23" s="207" t="s">
        <v>113</v>
      </c>
      <c r="D23" s="150">
        <v>880.9</v>
      </c>
      <c r="E23" s="292"/>
      <c r="F23" s="87"/>
      <c r="G23" s="289"/>
      <c r="H23" s="87"/>
      <c r="I23" s="289"/>
      <c r="J23" s="72"/>
      <c r="K23" s="289"/>
      <c r="L23" s="72"/>
      <c r="M23" s="72"/>
      <c r="N23" s="72"/>
      <c r="O23" s="72"/>
    </row>
    <row r="24" spans="1:17" s="89" customFormat="1" ht="14.25" x14ac:dyDescent="0.2">
      <c r="A24" s="152" t="s">
        <v>180</v>
      </c>
      <c r="B24" s="155" t="s">
        <v>117</v>
      </c>
      <c r="C24" s="207" t="s">
        <v>113</v>
      </c>
      <c r="D24" s="150">
        <v>1425</v>
      </c>
      <c r="E24" s="292"/>
      <c r="F24" s="87"/>
      <c r="G24" s="289"/>
      <c r="H24" s="72"/>
      <c r="I24" s="289"/>
      <c r="J24" s="72"/>
      <c r="K24" s="289"/>
      <c r="L24" s="72"/>
      <c r="M24" s="72"/>
      <c r="N24" s="72"/>
      <c r="O24" s="72"/>
    </row>
    <row r="25" spans="1:17" s="89" customFormat="1" ht="38.25" x14ac:dyDescent="0.2">
      <c r="A25" s="152" t="s">
        <v>181</v>
      </c>
      <c r="B25" s="159" t="s">
        <v>574</v>
      </c>
      <c r="C25" s="207" t="s">
        <v>113</v>
      </c>
      <c r="D25" s="150">
        <v>1425</v>
      </c>
      <c r="E25" s="86"/>
      <c r="F25" s="87"/>
      <c r="G25" s="289"/>
      <c r="H25" s="87"/>
      <c r="I25" s="88"/>
      <c r="J25" s="87"/>
      <c r="K25" s="289"/>
      <c r="L25" s="72"/>
      <c r="M25" s="72"/>
      <c r="N25" s="72"/>
      <c r="O25" s="72"/>
    </row>
    <row r="26" spans="1:17" ht="38.25" x14ac:dyDescent="0.2">
      <c r="A26" s="152" t="s">
        <v>182</v>
      </c>
      <c r="B26" s="155" t="s">
        <v>118</v>
      </c>
      <c r="C26" s="207" t="s">
        <v>108</v>
      </c>
      <c r="D26" s="153">
        <v>860.61000000000013</v>
      </c>
      <c r="E26" s="292"/>
      <c r="F26" s="87"/>
      <c r="G26" s="289"/>
      <c r="H26" s="72"/>
      <c r="I26" s="289"/>
      <c r="J26" s="72"/>
      <c r="K26" s="289"/>
      <c r="L26" s="72"/>
      <c r="M26" s="72"/>
      <c r="N26" s="72"/>
      <c r="O26" s="72"/>
    </row>
    <row r="27" spans="1:17" ht="25.5" x14ac:dyDescent="0.2">
      <c r="A27" s="152" t="s">
        <v>183</v>
      </c>
      <c r="B27" s="155" t="s">
        <v>119</v>
      </c>
      <c r="C27" s="207" t="s">
        <v>110</v>
      </c>
      <c r="D27" s="150">
        <v>193.63725000000002</v>
      </c>
      <c r="E27" s="291"/>
      <c r="F27" s="87"/>
      <c r="G27" s="289"/>
      <c r="H27" s="72"/>
      <c r="I27" s="289"/>
      <c r="J27" s="72"/>
      <c r="K27" s="289"/>
      <c r="L27" s="72"/>
      <c r="M27" s="72"/>
      <c r="N27" s="72"/>
      <c r="O27" s="72"/>
    </row>
    <row r="28" spans="1:17" ht="14.25" x14ac:dyDescent="0.2">
      <c r="A28" s="152" t="s">
        <v>184</v>
      </c>
      <c r="B28" s="155" t="s">
        <v>120</v>
      </c>
      <c r="C28" s="207" t="s">
        <v>110</v>
      </c>
      <c r="D28" s="150">
        <v>387.27450000000005</v>
      </c>
      <c r="E28" s="291"/>
      <c r="F28" s="87"/>
      <c r="G28" s="289"/>
      <c r="H28" s="72"/>
      <c r="I28" s="289"/>
      <c r="J28" s="72"/>
      <c r="K28" s="289"/>
      <c r="L28" s="72"/>
      <c r="M28" s="72"/>
      <c r="N28" s="72"/>
      <c r="O28" s="72"/>
    </row>
    <row r="29" spans="1:17" ht="51" x14ac:dyDescent="0.2">
      <c r="A29" s="152" t="s">
        <v>185</v>
      </c>
      <c r="B29" s="208" t="s">
        <v>121</v>
      </c>
      <c r="C29" s="207" t="s">
        <v>110</v>
      </c>
      <c r="D29" s="150">
        <v>25.5</v>
      </c>
      <c r="E29" s="292"/>
      <c r="F29" s="72"/>
      <c r="G29" s="289"/>
      <c r="H29" s="72"/>
      <c r="I29" s="289"/>
      <c r="J29" s="72"/>
      <c r="K29" s="289"/>
      <c r="L29" s="72"/>
      <c r="M29" s="72"/>
      <c r="N29" s="72"/>
      <c r="O29" s="72"/>
    </row>
    <row r="30" spans="1:17" x14ac:dyDescent="0.2">
      <c r="A30" s="152" t="s">
        <v>186</v>
      </c>
      <c r="B30" s="208" t="s">
        <v>122</v>
      </c>
      <c r="C30" s="207" t="s">
        <v>108</v>
      </c>
      <c r="D30" s="150">
        <v>860.61</v>
      </c>
      <c r="E30" s="85"/>
      <c r="F30" s="87"/>
      <c r="G30" s="289"/>
      <c r="H30" s="87"/>
      <c r="I30" s="289"/>
      <c r="J30" s="72"/>
      <c r="K30" s="289"/>
      <c r="L30" s="72"/>
      <c r="M30" s="72"/>
      <c r="N30" s="72"/>
      <c r="O30" s="72"/>
    </row>
    <row r="31" spans="1:17" x14ac:dyDescent="0.2">
      <c r="A31" s="18"/>
      <c r="B31" s="156" t="s">
        <v>123</v>
      </c>
      <c r="C31" s="156"/>
      <c r="D31" s="157"/>
      <c r="E31" s="25"/>
      <c r="F31" s="31"/>
      <c r="G31" s="33"/>
      <c r="H31" s="35"/>
      <c r="I31" s="33"/>
      <c r="J31" s="35"/>
      <c r="K31" s="33"/>
      <c r="L31" s="35"/>
      <c r="M31" s="33"/>
      <c r="N31" s="35"/>
      <c r="O31" s="41"/>
    </row>
    <row r="32" spans="1:17" s="89" customFormat="1" ht="25.5" x14ac:dyDescent="0.2">
      <c r="A32" s="152" t="s">
        <v>187</v>
      </c>
      <c r="B32" s="155" t="s">
        <v>690</v>
      </c>
      <c r="C32" s="207" t="s">
        <v>108</v>
      </c>
      <c r="D32" s="216">
        <f>D55</f>
        <v>41.62</v>
      </c>
      <c r="E32" s="86"/>
      <c r="F32" s="87"/>
      <c r="G32" s="289"/>
      <c r="H32" s="87"/>
      <c r="I32" s="88"/>
      <c r="J32" s="87"/>
      <c r="K32" s="289"/>
      <c r="L32" s="72"/>
      <c r="M32" s="72"/>
      <c r="N32" s="72"/>
      <c r="O32" s="72"/>
      <c r="Q32" s="307"/>
    </row>
    <row r="33" spans="1:17" s="89" customFormat="1" ht="25.5" x14ac:dyDescent="0.2">
      <c r="A33" s="152" t="s">
        <v>188</v>
      </c>
      <c r="B33" s="155" t="s">
        <v>684</v>
      </c>
      <c r="C33" s="207" t="s">
        <v>108</v>
      </c>
      <c r="D33" s="216">
        <f>D56</f>
        <v>94.47</v>
      </c>
      <c r="E33" s="86"/>
      <c r="F33" s="87"/>
      <c r="G33" s="289"/>
      <c r="H33" s="87"/>
      <c r="I33" s="88"/>
      <c r="J33" s="87"/>
      <c r="K33" s="289"/>
      <c r="L33" s="72"/>
      <c r="M33" s="72"/>
      <c r="N33" s="72"/>
      <c r="O33" s="72"/>
      <c r="Q33" s="307"/>
    </row>
    <row r="34" spans="1:17" s="89" customFormat="1" ht="25.5" x14ac:dyDescent="0.2">
      <c r="A34" s="152" t="s">
        <v>189</v>
      </c>
      <c r="B34" s="155" t="s">
        <v>685</v>
      </c>
      <c r="C34" s="207" t="s">
        <v>108</v>
      </c>
      <c r="D34" s="216">
        <f>D57</f>
        <v>47.67</v>
      </c>
      <c r="E34" s="86"/>
      <c r="F34" s="87"/>
      <c r="G34" s="289"/>
      <c r="H34" s="87"/>
      <c r="I34" s="88"/>
      <c r="J34" s="87"/>
      <c r="K34" s="289"/>
      <c r="L34" s="72"/>
      <c r="M34" s="72"/>
      <c r="N34" s="72"/>
      <c r="O34" s="72"/>
      <c r="Q34" s="307"/>
    </row>
    <row r="35" spans="1:17" ht="25.5" x14ac:dyDescent="0.2">
      <c r="A35" s="152" t="s">
        <v>190</v>
      </c>
      <c r="B35" s="148" t="s">
        <v>109</v>
      </c>
      <c r="C35" s="207" t="s">
        <v>110</v>
      </c>
      <c r="D35" s="150">
        <v>456.25349999999992</v>
      </c>
      <c r="E35" s="380"/>
      <c r="F35" s="378"/>
      <c r="G35" s="379"/>
      <c r="H35" s="377"/>
      <c r="I35" s="379"/>
      <c r="J35" s="376"/>
      <c r="K35" s="379"/>
      <c r="L35" s="376"/>
      <c r="M35" s="376"/>
      <c r="N35" s="376"/>
      <c r="O35" s="72"/>
    </row>
    <row r="36" spans="1:17" ht="63.75" x14ac:dyDescent="0.2">
      <c r="A36" s="152" t="s">
        <v>191</v>
      </c>
      <c r="B36" s="155" t="s">
        <v>111</v>
      </c>
      <c r="C36" s="207" t="s">
        <v>110</v>
      </c>
      <c r="D36" s="150">
        <v>308.22869999999995</v>
      </c>
      <c r="E36" s="381"/>
      <c r="F36" s="378"/>
      <c r="G36" s="379"/>
      <c r="H36" s="376"/>
      <c r="I36" s="379"/>
      <c r="J36" s="376"/>
      <c r="K36" s="379"/>
      <c r="L36" s="376"/>
      <c r="M36" s="376"/>
      <c r="N36" s="376"/>
      <c r="O36" s="72"/>
    </row>
    <row r="37" spans="1:17" ht="38.25" x14ac:dyDescent="0.2">
      <c r="A37" s="152" t="s">
        <v>192</v>
      </c>
      <c r="B37" s="155" t="s">
        <v>276</v>
      </c>
      <c r="C37" s="207" t="s">
        <v>113</v>
      </c>
      <c r="D37" s="150">
        <v>18.399999999999999</v>
      </c>
      <c r="E37" s="86"/>
      <c r="F37" s="87"/>
      <c r="G37" s="289"/>
      <c r="H37" s="87"/>
      <c r="I37" s="88"/>
      <c r="J37" s="72"/>
      <c r="K37" s="289"/>
      <c r="L37" s="72"/>
      <c r="M37" s="72"/>
      <c r="N37" s="72"/>
      <c r="O37" s="72"/>
    </row>
    <row r="38" spans="1:17" ht="51" x14ac:dyDescent="0.2">
      <c r="A38" s="152" t="s">
        <v>310</v>
      </c>
      <c r="B38" s="159" t="s">
        <v>277</v>
      </c>
      <c r="C38" s="207" t="s">
        <v>127</v>
      </c>
      <c r="D38" s="150">
        <v>18.399999999999999</v>
      </c>
      <c r="E38" s="86"/>
      <c r="F38" s="87"/>
      <c r="G38" s="289"/>
      <c r="H38" s="87"/>
      <c r="I38" s="88"/>
      <c r="J38" s="87"/>
      <c r="K38" s="289"/>
      <c r="L38" s="72"/>
      <c r="M38" s="72"/>
      <c r="N38" s="72"/>
      <c r="O38" s="72"/>
    </row>
    <row r="39" spans="1:17" ht="25.5" x14ac:dyDescent="0.2">
      <c r="A39" s="152" t="s">
        <v>311</v>
      </c>
      <c r="B39" s="155" t="s">
        <v>124</v>
      </c>
      <c r="C39" s="207" t="s">
        <v>113</v>
      </c>
      <c r="D39" s="150">
        <v>25.5</v>
      </c>
      <c r="E39" s="86"/>
      <c r="F39" s="87"/>
      <c r="G39" s="289"/>
      <c r="H39" s="87"/>
      <c r="I39" s="88"/>
      <c r="J39" s="87"/>
      <c r="K39" s="289"/>
      <c r="L39" s="72"/>
      <c r="M39" s="72"/>
      <c r="N39" s="72"/>
      <c r="O39" s="72"/>
    </row>
    <row r="40" spans="1:17" ht="38.25" x14ac:dyDescent="0.2">
      <c r="A40" s="152" t="s">
        <v>312</v>
      </c>
      <c r="B40" s="159" t="s">
        <v>125</v>
      </c>
      <c r="C40" s="207" t="s">
        <v>113</v>
      </c>
      <c r="D40" s="150">
        <v>25.5</v>
      </c>
      <c r="E40" s="292"/>
      <c r="F40" s="87"/>
      <c r="G40" s="289"/>
      <c r="H40" s="87"/>
      <c r="I40" s="289"/>
      <c r="J40" s="72"/>
      <c r="K40" s="289"/>
      <c r="L40" s="72"/>
      <c r="M40" s="72"/>
      <c r="N40" s="72"/>
      <c r="O40" s="72"/>
    </row>
    <row r="41" spans="1:17" ht="25.5" x14ac:dyDescent="0.2">
      <c r="A41" s="152" t="s">
        <v>313</v>
      </c>
      <c r="B41" s="155" t="s">
        <v>126</v>
      </c>
      <c r="C41" s="207" t="s">
        <v>127</v>
      </c>
      <c r="D41" s="150">
        <v>187.5</v>
      </c>
      <c r="E41" s="292"/>
      <c r="F41" s="87"/>
      <c r="G41" s="289"/>
      <c r="H41" s="72"/>
      <c r="I41" s="289"/>
      <c r="J41" s="72"/>
      <c r="K41" s="289"/>
      <c r="L41" s="72"/>
      <c r="M41" s="72"/>
      <c r="N41" s="72"/>
      <c r="O41" s="72"/>
    </row>
    <row r="42" spans="1:17" ht="51" x14ac:dyDescent="0.2">
      <c r="A42" s="152" t="s">
        <v>314</v>
      </c>
      <c r="B42" s="179" t="s">
        <v>592</v>
      </c>
      <c r="C42" s="207" t="s">
        <v>113</v>
      </c>
      <c r="D42" s="150">
        <v>187.5</v>
      </c>
      <c r="E42" s="86"/>
      <c r="F42" s="87"/>
      <c r="G42" s="289"/>
      <c r="H42" s="87"/>
      <c r="I42" s="88"/>
      <c r="J42" s="87"/>
      <c r="K42" s="289"/>
      <c r="L42" s="72"/>
      <c r="M42" s="72"/>
      <c r="N42" s="72"/>
      <c r="O42" s="72"/>
    </row>
    <row r="43" spans="1:17" ht="38.25" x14ac:dyDescent="0.2">
      <c r="A43" s="152" t="s">
        <v>588</v>
      </c>
      <c r="B43" s="155" t="s">
        <v>118</v>
      </c>
      <c r="C43" s="207" t="s">
        <v>108</v>
      </c>
      <c r="D43" s="150">
        <v>122.14</v>
      </c>
      <c r="E43" s="292"/>
      <c r="F43" s="87"/>
      <c r="G43" s="289"/>
      <c r="H43" s="72"/>
      <c r="I43" s="289"/>
      <c r="J43" s="72"/>
      <c r="K43" s="289"/>
      <c r="L43" s="72"/>
      <c r="M43" s="72"/>
      <c r="N43" s="72"/>
      <c r="O43" s="72"/>
    </row>
    <row r="44" spans="1:17" ht="25.5" x14ac:dyDescent="0.2">
      <c r="A44" s="152" t="s">
        <v>589</v>
      </c>
      <c r="B44" s="155" t="s">
        <v>119</v>
      </c>
      <c r="C44" s="207" t="s">
        <v>110</v>
      </c>
      <c r="D44" s="150">
        <v>41.35</v>
      </c>
      <c r="E44" s="291"/>
      <c r="F44" s="87"/>
      <c r="G44" s="289"/>
      <c r="H44" s="72"/>
      <c r="I44" s="289"/>
      <c r="J44" s="72"/>
      <c r="K44" s="289"/>
      <c r="L44" s="72"/>
      <c r="M44" s="72"/>
      <c r="N44" s="72"/>
      <c r="O44" s="72"/>
    </row>
    <row r="45" spans="1:17" ht="14.25" x14ac:dyDescent="0.2">
      <c r="A45" s="152" t="s">
        <v>590</v>
      </c>
      <c r="B45" s="155" t="s">
        <v>120</v>
      </c>
      <c r="C45" s="207" t="s">
        <v>110</v>
      </c>
      <c r="D45" s="150">
        <v>82.69</v>
      </c>
      <c r="E45" s="291"/>
      <c r="F45" s="87"/>
      <c r="G45" s="289"/>
      <c r="H45" s="72"/>
      <c r="I45" s="289"/>
      <c r="J45" s="72"/>
      <c r="K45" s="289"/>
      <c r="L45" s="72"/>
      <c r="M45" s="72"/>
      <c r="N45" s="72"/>
      <c r="O45" s="72"/>
    </row>
    <row r="46" spans="1:17" ht="51" x14ac:dyDescent="0.2">
      <c r="A46" s="152" t="s">
        <v>591</v>
      </c>
      <c r="B46" s="208" t="s">
        <v>121</v>
      </c>
      <c r="C46" s="207" t="s">
        <v>110</v>
      </c>
      <c r="D46" s="150">
        <v>1.1039999999999999</v>
      </c>
      <c r="E46" s="292"/>
      <c r="F46" s="72"/>
      <c r="G46" s="289"/>
      <c r="H46" s="72"/>
      <c r="I46" s="289"/>
      <c r="J46" s="72"/>
      <c r="K46" s="289"/>
      <c r="L46" s="72"/>
      <c r="M46" s="72"/>
      <c r="N46" s="72"/>
      <c r="O46" s="72"/>
    </row>
    <row r="47" spans="1:17" s="116" customFormat="1" x14ac:dyDescent="0.2">
      <c r="A47" s="139">
        <v>2</v>
      </c>
      <c r="B47" s="145" t="s">
        <v>128</v>
      </c>
      <c r="C47" s="158"/>
      <c r="D47" s="146"/>
      <c r="E47" s="140"/>
      <c r="F47" s="141"/>
      <c r="G47" s="142"/>
      <c r="H47" s="143"/>
      <c r="I47" s="142"/>
      <c r="J47" s="143"/>
      <c r="K47" s="142"/>
      <c r="L47" s="143"/>
      <c r="M47" s="142"/>
      <c r="N47" s="143"/>
      <c r="O47" s="144"/>
    </row>
    <row r="48" spans="1:17" s="126" customFormat="1" ht="51" x14ac:dyDescent="0.2">
      <c r="A48" s="119" t="s">
        <v>193</v>
      </c>
      <c r="B48" s="179" t="s">
        <v>262</v>
      </c>
      <c r="C48" s="160" t="s">
        <v>108</v>
      </c>
      <c r="D48" s="153">
        <f>'[1]04_Ozolu'!$D$7</f>
        <v>38.11</v>
      </c>
      <c r="E48" s="292"/>
      <c r="F48" s="72"/>
      <c r="G48" s="289"/>
      <c r="H48" s="87"/>
      <c r="I48" s="289"/>
      <c r="J48" s="87"/>
      <c r="K48" s="289"/>
      <c r="L48" s="72"/>
      <c r="M48" s="72"/>
      <c r="N48" s="72"/>
      <c r="O48" s="72"/>
    </row>
    <row r="49" spans="1:15" s="126" customFormat="1" ht="51" x14ac:dyDescent="0.2">
      <c r="A49" s="119" t="s">
        <v>194</v>
      </c>
      <c r="B49" s="179" t="s">
        <v>263</v>
      </c>
      <c r="C49" s="160" t="s">
        <v>108</v>
      </c>
      <c r="D49" s="153">
        <f>'[1]04_Ozolu'!$D$8</f>
        <v>174.35</v>
      </c>
      <c r="E49" s="292"/>
      <c r="F49" s="72"/>
      <c r="G49" s="289"/>
      <c r="H49" s="87"/>
      <c r="I49" s="289"/>
      <c r="J49" s="87"/>
      <c r="K49" s="289"/>
      <c r="L49" s="72"/>
      <c r="M49" s="72"/>
      <c r="N49" s="72"/>
      <c r="O49" s="72"/>
    </row>
    <row r="50" spans="1:15" s="126" customFormat="1" ht="51" x14ac:dyDescent="0.2">
      <c r="A50" s="119" t="s">
        <v>195</v>
      </c>
      <c r="B50" s="179" t="s">
        <v>264</v>
      </c>
      <c r="C50" s="160" t="s">
        <v>108</v>
      </c>
      <c r="D50" s="153">
        <f>'[1]04_Ozolu'!$D$9</f>
        <v>72.91</v>
      </c>
      <c r="E50" s="292"/>
      <c r="F50" s="72"/>
      <c r="G50" s="289"/>
      <c r="H50" s="87"/>
      <c r="I50" s="289"/>
      <c r="J50" s="87"/>
      <c r="K50" s="289"/>
      <c r="L50" s="72"/>
      <c r="M50" s="72"/>
      <c r="N50" s="72"/>
      <c r="O50" s="72"/>
    </row>
    <row r="51" spans="1:15" s="126" customFormat="1" ht="51" x14ac:dyDescent="0.2">
      <c r="A51" s="119" t="s">
        <v>196</v>
      </c>
      <c r="B51" s="179" t="s">
        <v>265</v>
      </c>
      <c r="C51" s="160" t="s">
        <v>108</v>
      </c>
      <c r="D51" s="153">
        <f>'[1]04_Ozolu'!$D$10</f>
        <v>124.01</v>
      </c>
      <c r="E51" s="292"/>
      <c r="F51" s="72"/>
      <c r="G51" s="289"/>
      <c r="H51" s="87"/>
      <c r="I51" s="289"/>
      <c r="J51" s="87"/>
      <c r="K51" s="289"/>
      <c r="L51" s="72"/>
      <c r="M51" s="72"/>
      <c r="N51" s="72"/>
      <c r="O51" s="72"/>
    </row>
    <row r="52" spans="1:15" s="126" customFormat="1" ht="51" x14ac:dyDescent="0.2">
      <c r="A52" s="119" t="s">
        <v>197</v>
      </c>
      <c r="B52" s="179" t="s">
        <v>266</v>
      </c>
      <c r="C52" s="160" t="s">
        <v>108</v>
      </c>
      <c r="D52" s="153">
        <f>'[1]04_Ozolu'!$D$11</f>
        <v>231.58</v>
      </c>
      <c r="E52" s="292"/>
      <c r="F52" s="72"/>
      <c r="G52" s="289"/>
      <c r="H52" s="87"/>
      <c r="I52" s="289"/>
      <c r="J52" s="87"/>
      <c r="K52" s="289"/>
      <c r="L52" s="72"/>
      <c r="M52" s="72"/>
      <c r="N52" s="72"/>
      <c r="O52" s="72"/>
    </row>
    <row r="53" spans="1:15" s="126" customFormat="1" ht="51" x14ac:dyDescent="0.2">
      <c r="A53" s="119" t="s">
        <v>198</v>
      </c>
      <c r="B53" s="179" t="s">
        <v>267</v>
      </c>
      <c r="C53" s="160" t="s">
        <v>108</v>
      </c>
      <c r="D53" s="153">
        <f>'[1]04_Ozolu'!$D$12</f>
        <v>131.69</v>
      </c>
      <c r="E53" s="292"/>
      <c r="F53" s="72"/>
      <c r="G53" s="289"/>
      <c r="H53" s="87"/>
      <c r="I53" s="289"/>
      <c r="J53" s="87"/>
      <c r="K53" s="289"/>
      <c r="L53" s="72"/>
      <c r="M53" s="72"/>
      <c r="N53" s="72"/>
      <c r="O53" s="72"/>
    </row>
    <row r="54" spans="1:15" s="126" customFormat="1" ht="51" x14ac:dyDescent="0.2">
      <c r="A54" s="119" t="s">
        <v>199</v>
      </c>
      <c r="B54" s="179" t="s">
        <v>341</v>
      </c>
      <c r="C54" s="160" t="s">
        <v>108</v>
      </c>
      <c r="D54" s="153">
        <f>'[1]04_Ozolu'!$D$13</f>
        <v>87.96</v>
      </c>
      <c r="E54" s="292"/>
      <c r="F54" s="72"/>
      <c r="G54" s="289"/>
      <c r="H54" s="87"/>
      <c r="I54" s="289"/>
      <c r="J54" s="87"/>
      <c r="K54" s="289"/>
      <c r="L54" s="72"/>
      <c r="M54" s="72"/>
      <c r="N54" s="72"/>
      <c r="O54" s="72"/>
    </row>
    <row r="55" spans="1:15" s="126" customFormat="1" ht="51" x14ac:dyDescent="0.2">
      <c r="A55" s="119" t="s">
        <v>200</v>
      </c>
      <c r="B55" s="179" t="s">
        <v>268</v>
      </c>
      <c r="C55" s="160" t="s">
        <v>108</v>
      </c>
      <c r="D55" s="153">
        <f>'[1]04_Ozolu'!$D$14</f>
        <v>41.62</v>
      </c>
      <c r="E55" s="292"/>
      <c r="F55" s="72"/>
      <c r="G55" s="289"/>
      <c r="H55" s="87"/>
      <c r="I55" s="289"/>
      <c r="J55" s="87"/>
      <c r="K55" s="289"/>
      <c r="L55" s="72"/>
      <c r="M55" s="72"/>
      <c r="N55" s="72"/>
      <c r="O55" s="72"/>
    </row>
    <row r="56" spans="1:15" s="126" customFormat="1" ht="51" x14ac:dyDescent="0.2">
      <c r="A56" s="119" t="s">
        <v>201</v>
      </c>
      <c r="B56" s="179" t="s">
        <v>269</v>
      </c>
      <c r="C56" s="160" t="s">
        <v>108</v>
      </c>
      <c r="D56" s="153">
        <f>'[1]04_Ozolu'!$D$15</f>
        <v>94.47</v>
      </c>
      <c r="E56" s="292"/>
      <c r="F56" s="72"/>
      <c r="G56" s="289"/>
      <c r="H56" s="87"/>
      <c r="I56" s="289"/>
      <c r="J56" s="87"/>
      <c r="K56" s="289"/>
      <c r="L56" s="72"/>
      <c r="M56" s="72"/>
      <c r="N56" s="72"/>
      <c r="O56" s="72"/>
    </row>
    <row r="57" spans="1:15" s="126" customFormat="1" ht="51" x14ac:dyDescent="0.2">
      <c r="A57" s="119" t="s">
        <v>202</v>
      </c>
      <c r="B57" s="179" t="s">
        <v>342</v>
      </c>
      <c r="C57" s="160" t="s">
        <v>108</v>
      </c>
      <c r="D57" s="153">
        <v>47.67</v>
      </c>
      <c r="E57" s="292"/>
      <c r="F57" s="72"/>
      <c r="G57" s="289"/>
      <c r="H57" s="87"/>
      <c r="I57" s="289"/>
      <c r="J57" s="87"/>
      <c r="K57" s="289"/>
      <c r="L57" s="72"/>
      <c r="M57" s="72"/>
      <c r="N57" s="72"/>
      <c r="O57" s="72"/>
    </row>
    <row r="58" spans="1:15" s="126" customFormat="1" ht="38.25" x14ac:dyDescent="0.2">
      <c r="A58" s="119" t="s">
        <v>203</v>
      </c>
      <c r="B58" s="164" t="s">
        <v>141</v>
      </c>
      <c r="C58" s="160" t="s">
        <v>26</v>
      </c>
      <c r="D58" s="162">
        <f>'[1]04_Ozolu'!$D$17</f>
        <v>5</v>
      </c>
      <c r="E58" s="292"/>
      <c r="F58" s="72"/>
      <c r="G58" s="289"/>
      <c r="H58" s="87"/>
      <c r="I58" s="289"/>
      <c r="J58" s="87"/>
      <c r="K58" s="289"/>
      <c r="L58" s="72"/>
      <c r="M58" s="72"/>
      <c r="N58" s="72"/>
      <c r="O58" s="72"/>
    </row>
    <row r="59" spans="1:15" s="126" customFormat="1" ht="38.25" x14ac:dyDescent="0.2">
      <c r="A59" s="119" t="s">
        <v>204</v>
      </c>
      <c r="B59" s="164" t="s">
        <v>142</v>
      </c>
      <c r="C59" s="160" t="s">
        <v>26</v>
      </c>
      <c r="D59" s="162">
        <f>'[1]04_Ozolu'!$D$18</f>
        <v>9</v>
      </c>
      <c r="E59" s="292"/>
      <c r="F59" s="72"/>
      <c r="G59" s="289"/>
      <c r="H59" s="87"/>
      <c r="I59" s="289"/>
      <c r="J59" s="87"/>
      <c r="K59" s="289"/>
      <c r="L59" s="72"/>
      <c r="M59" s="72"/>
      <c r="N59" s="72"/>
      <c r="O59" s="72"/>
    </row>
    <row r="60" spans="1:15" s="126" customFormat="1" ht="38.25" x14ac:dyDescent="0.2">
      <c r="A60" s="119" t="s">
        <v>205</v>
      </c>
      <c r="B60" s="164" t="s">
        <v>270</v>
      </c>
      <c r="C60" s="160" t="s">
        <v>26</v>
      </c>
      <c r="D60" s="162">
        <f>'[1]04_Ozolu'!$D$19</f>
        <v>2</v>
      </c>
      <c r="E60" s="292"/>
      <c r="F60" s="72"/>
      <c r="G60" s="289"/>
      <c r="H60" s="87"/>
      <c r="I60" s="289"/>
      <c r="J60" s="87"/>
      <c r="K60" s="289"/>
      <c r="L60" s="72"/>
      <c r="M60" s="72"/>
      <c r="N60" s="72"/>
      <c r="O60" s="72"/>
    </row>
    <row r="61" spans="1:15" s="126" customFormat="1" ht="38.25" x14ac:dyDescent="0.2">
      <c r="A61" s="119" t="s">
        <v>206</v>
      </c>
      <c r="B61" s="164" t="s">
        <v>296</v>
      </c>
      <c r="C61" s="160" t="s">
        <v>26</v>
      </c>
      <c r="D61" s="162">
        <f>'[1]04_Ozolu'!$D$20</f>
        <v>1</v>
      </c>
      <c r="E61" s="292"/>
      <c r="F61" s="72"/>
      <c r="G61" s="289"/>
      <c r="H61" s="72"/>
      <c r="I61" s="289"/>
      <c r="J61" s="72"/>
      <c r="K61" s="289"/>
      <c r="L61" s="72"/>
      <c r="M61" s="289"/>
      <c r="N61" s="72"/>
      <c r="O61" s="72"/>
    </row>
    <row r="62" spans="1:15" s="126" customFormat="1" ht="38.25" x14ac:dyDescent="0.2">
      <c r="A62" s="119" t="s">
        <v>207</v>
      </c>
      <c r="B62" s="164" t="s">
        <v>143</v>
      </c>
      <c r="C62" s="160" t="s">
        <v>26</v>
      </c>
      <c r="D62" s="162">
        <f>'[1]04_Ozolu'!$D$21</f>
        <v>3</v>
      </c>
      <c r="E62" s="292"/>
      <c r="F62" s="72"/>
      <c r="G62" s="289"/>
      <c r="H62" s="72"/>
      <c r="I62" s="289"/>
      <c r="J62" s="72"/>
      <c r="K62" s="289"/>
      <c r="L62" s="72"/>
      <c r="M62" s="289"/>
      <c r="N62" s="72"/>
      <c r="O62" s="72"/>
    </row>
    <row r="63" spans="1:15" s="126" customFormat="1" ht="38.25" x14ac:dyDescent="0.2">
      <c r="A63" s="119" t="s">
        <v>208</v>
      </c>
      <c r="B63" s="164" t="s">
        <v>144</v>
      </c>
      <c r="C63" s="160" t="s">
        <v>26</v>
      </c>
      <c r="D63" s="163">
        <f>'[1]04_Ozolu'!$D$22</f>
        <v>7</v>
      </c>
      <c r="E63" s="292"/>
      <c r="F63" s="72"/>
      <c r="G63" s="289"/>
      <c r="H63" s="72"/>
      <c r="I63" s="289"/>
      <c r="J63" s="92"/>
      <c r="K63" s="289"/>
      <c r="L63" s="72"/>
      <c r="M63" s="289"/>
      <c r="N63" s="72"/>
      <c r="O63" s="72"/>
    </row>
    <row r="64" spans="1:15" s="126" customFormat="1" ht="38.25" x14ac:dyDescent="0.2">
      <c r="A64" s="119" t="s">
        <v>209</v>
      </c>
      <c r="B64" s="161" t="s">
        <v>145</v>
      </c>
      <c r="C64" s="160" t="s">
        <v>26</v>
      </c>
      <c r="D64" s="163">
        <f>'[1]04_Ozolu'!$D$23</f>
        <v>5</v>
      </c>
      <c r="E64" s="292"/>
      <c r="F64" s="72"/>
      <c r="G64" s="289"/>
      <c r="H64" s="72"/>
      <c r="I64" s="289"/>
      <c r="J64" s="92"/>
      <c r="K64" s="289"/>
      <c r="L64" s="72"/>
      <c r="M64" s="289"/>
      <c r="N64" s="72"/>
      <c r="O64" s="72"/>
    </row>
    <row r="65" spans="1:15" s="126" customFormat="1" ht="38.25" x14ac:dyDescent="0.2">
      <c r="A65" s="119" t="s">
        <v>210</v>
      </c>
      <c r="B65" s="259" t="s">
        <v>297</v>
      </c>
      <c r="C65" s="260" t="s">
        <v>26</v>
      </c>
      <c r="D65" s="309">
        <f>'[1]04_Ozolu'!$D$24</f>
        <v>4</v>
      </c>
      <c r="E65" s="292"/>
      <c r="F65" s="72"/>
      <c r="G65" s="289"/>
      <c r="H65" s="72"/>
      <c r="I65" s="289"/>
      <c r="J65" s="92"/>
      <c r="K65" s="289"/>
      <c r="L65" s="72"/>
      <c r="M65" s="289"/>
      <c r="N65" s="72"/>
      <c r="O65" s="72"/>
    </row>
    <row r="66" spans="1:15" s="126" customFormat="1" ht="25.5" x14ac:dyDescent="0.2">
      <c r="A66" s="119" t="s">
        <v>211</v>
      </c>
      <c r="B66" s="164" t="s">
        <v>220</v>
      </c>
      <c r="C66" s="160" t="s">
        <v>147</v>
      </c>
      <c r="D66" s="204">
        <v>40</v>
      </c>
      <c r="E66" s="292"/>
      <c r="F66" s="72"/>
      <c r="G66" s="289"/>
      <c r="H66" s="87"/>
      <c r="I66" s="289"/>
      <c r="J66" s="87"/>
      <c r="K66" s="289"/>
      <c r="L66" s="72"/>
      <c r="M66" s="72"/>
      <c r="N66" s="72"/>
      <c r="O66" s="72"/>
    </row>
    <row r="67" spans="1:15" s="126" customFormat="1" ht="25.5" x14ac:dyDescent="0.2">
      <c r="A67" s="119" t="s">
        <v>212</v>
      </c>
      <c r="B67" s="164" t="s">
        <v>221</v>
      </c>
      <c r="C67" s="160" t="s">
        <v>147</v>
      </c>
      <c r="D67" s="204">
        <v>18</v>
      </c>
      <c r="E67" s="292"/>
      <c r="F67" s="72"/>
      <c r="G67" s="289"/>
      <c r="H67" s="87"/>
      <c r="I67" s="289"/>
      <c r="J67" s="87"/>
      <c r="K67" s="289"/>
      <c r="L67" s="72"/>
      <c r="M67" s="72"/>
      <c r="N67" s="72"/>
      <c r="O67" s="72"/>
    </row>
    <row r="68" spans="1:15" s="126" customFormat="1" ht="25.5" x14ac:dyDescent="0.2">
      <c r="A68" s="119" t="s">
        <v>213</v>
      </c>
      <c r="B68" s="164" t="s">
        <v>222</v>
      </c>
      <c r="C68" s="160" t="s">
        <v>147</v>
      </c>
      <c r="D68" s="201">
        <v>28</v>
      </c>
      <c r="E68" s="292"/>
      <c r="F68" s="72"/>
      <c r="G68" s="289"/>
      <c r="H68" s="87"/>
      <c r="I68" s="289"/>
      <c r="J68" s="87"/>
      <c r="K68" s="289"/>
      <c r="L68" s="72"/>
      <c r="M68" s="72"/>
      <c r="N68" s="72"/>
      <c r="O68" s="72"/>
    </row>
    <row r="69" spans="1:15" s="126" customFormat="1" ht="25.5" x14ac:dyDescent="0.2">
      <c r="A69" s="119" t="s">
        <v>214</v>
      </c>
      <c r="B69" s="179" t="s">
        <v>304</v>
      </c>
      <c r="C69" s="166" t="s">
        <v>108</v>
      </c>
      <c r="D69" s="209">
        <v>3.7</v>
      </c>
      <c r="E69" s="290"/>
      <c r="F69" s="183"/>
      <c r="G69" s="183"/>
      <c r="H69" s="293"/>
      <c r="I69" s="183"/>
      <c r="J69" s="183"/>
      <c r="K69" s="183"/>
      <c r="L69" s="183"/>
      <c r="M69" s="183"/>
      <c r="N69" s="183"/>
      <c r="O69" s="183"/>
    </row>
    <row r="70" spans="1:15" s="126" customFormat="1" ht="25.5" x14ac:dyDescent="0.2">
      <c r="A70" s="119" t="s">
        <v>215</v>
      </c>
      <c r="B70" s="179" t="s">
        <v>305</v>
      </c>
      <c r="C70" s="166" t="s">
        <v>108</v>
      </c>
      <c r="D70" s="209">
        <v>8.6999999999999993</v>
      </c>
      <c r="E70" s="290"/>
      <c r="F70" s="183"/>
      <c r="G70" s="183"/>
      <c r="H70" s="293"/>
      <c r="I70" s="183"/>
      <c r="J70" s="183"/>
      <c r="K70" s="183"/>
      <c r="L70" s="183"/>
      <c r="M70" s="183"/>
      <c r="N70" s="183"/>
      <c r="O70" s="183"/>
    </row>
    <row r="71" spans="1:15" s="126" customFormat="1" ht="17.25" customHeight="1" x14ac:dyDescent="0.2">
      <c r="A71" s="119" t="s">
        <v>216</v>
      </c>
      <c r="B71" s="194" t="s">
        <v>223</v>
      </c>
      <c r="C71" s="160"/>
      <c r="D71" s="202"/>
      <c r="E71" s="292"/>
      <c r="F71" s="72"/>
      <c r="G71" s="289"/>
      <c r="H71" s="72"/>
      <c r="I71" s="289"/>
      <c r="J71" s="92"/>
      <c r="K71" s="289"/>
      <c r="L71" s="72"/>
      <c r="M71" s="289"/>
      <c r="N71" s="72"/>
      <c r="O71" s="72"/>
    </row>
    <row r="72" spans="1:15" s="126" customFormat="1" ht="21.75" customHeight="1" x14ac:dyDescent="0.2">
      <c r="A72" s="119" t="s">
        <v>486</v>
      </c>
      <c r="B72" s="161" t="s">
        <v>228</v>
      </c>
      <c r="C72" s="160" t="s">
        <v>147</v>
      </c>
      <c r="D72" s="202">
        <v>15</v>
      </c>
      <c r="E72" s="237"/>
      <c r="F72" s="183"/>
      <c r="G72" s="183"/>
      <c r="H72" s="293"/>
      <c r="I72" s="183"/>
      <c r="J72" s="293"/>
      <c r="K72" s="293"/>
      <c r="L72" s="293"/>
      <c r="M72" s="293"/>
      <c r="N72" s="293"/>
      <c r="O72" s="293"/>
    </row>
    <row r="73" spans="1:15" s="126" customFormat="1" ht="20.25" customHeight="1" x14ac:dyDescent="0.2">
      <c r="A73" s="119" t="s">
        <v>487</v>
      </c>
      <c r="B73" s="161" t="s">
        <v>229</v>
      </c>
      <c r="C73" s="160" t="s">
        <v>147</v>
      </c>
      <c r="D73" s="202">
        <v>15</v>
      </c>
      <c r="E73" s="237"/>
      <c r="F73" s="183"/>
      <c r="G73" s="183"/>
      <c r="H73" s="293"/>
      <c r="I73" s="183"/>
      <c r="J73" s="293"/>
      <c r="K73" s="293"/>
      <c r="L73" s="293"/>
      <c r="M73" s="293"/>
      <c r="N73" s="293"/>
      <c r="O73" s="293"/>
    </row>
    <row r="74" spans="1:15" s="126" customFormat="1" ht="18" customHeight="1" x14ac:dyDescent="0.2">
      <c r="A74" s="119" t="s">
        <v>488</v>
      </c>
      <c r="B74" s="161" t="s">
        <v>230</v>
      </c>
      <c r="C74" s="197" t="s">
        <v>108</v>
      </c>
      <c r="D74" s="203">
        <v>34.69</v>
      </c>
      <c r="E74" s="290"/>
      <c r="F74" s="183"/>
      <c r="G74" s="183"/>
      <c r="H74" s="293"/>
      <c r="I74" s="183"/>
      <c r="J74" s="183"/>
      <c r="K74" s="183"/>
      <c r="L74" s="183"/>
      <c r="M74" s="293"/>
      <c r="N74" s="183"/>
      <c r="O74" s="183"/>
    </row>
    <row r="75" spans="1:15" s="126" customFormat="1" ht="19.5" customHeight="1" x14ac:dyDescent="0.2">
      <c r="A75" s="119" t="s">
        <v>489</v>
      </c>
      <c r="B75" s="164" t="s">
        <v>227</v>
      </c>
      <c r="C75" s="160" t="s">
        <v>147</v>
      </c>
      <c r="D75" s="204">
        <v>116</v>
      </c>
      <c r="E75" s="290"/>
      <c r="F75" s="183"/>
      <c r="G75" s="183"/>
      <c r="H75" s="293"/>
      <c r="I75" s="183"/>
      <c r="J75" s="183"/>
      <c r="K75" s="183"/>
      <c r="L75" s="183"/>
      <c r="M75" s="183"/>
      <c r="N75" s="183"/>
      <c r="O75" s="183"/>
    </row>
    <row r="76" spans="1:15" s="126" customFormat="1" ht="19.5" customHeight="1" x14ac:dyDescent="0.2">
      <c r="A76" s="119" t="s">
        <v>217</v>
      </c>
      <c r="B76" s="164" t="s">
        <v>146</v>
      </c>
      <c r="C76" s="160" t="s">
        <v>147</v>
      </c>
      <c r="D76" s="165">
        <f>D58+D59+D60+D61+D62+D63+D64+D65</f>
        <v>36</v>
      </c>
      <c r="E76" s="292"/>
      <c r="F76" s="183"/>
      <c r="G76" s="289"/>
      <c r="H76" s="72"/>
      <c r="I76" s="289"/>
      <c r="J76" s="87"/>
      <c r="K76" s="289"/>
      <c r="L76" s="72"/>
      <c r="M76" s="72"/>
      <c r="N76" s="72"/>
      <c r="O76" s="72"/>
    </row>
    <row r="77" spans="1:15" s="126" customFormat="1" ht="30" customHeight="1" x14ac:dyDescent="0.2">
      <c r="A77" s="119" t="s">
        <v>218</v>
      </c>
      <c r="B77" s="155" t="s">
        <v>148</v>
      </c>
      <c r="C77" s="166" t="s">
        <v>147</v>
      </c>
      <c r="D77" s="163">
        <v>28</v>
      </c>
      <c r="E77" s="292"/>
      <c r="F77" s="183"/>
      <c r="G77" s="289"/>
      <c r="H77" s="72"/>
      <c r="I77" s="289"/>
      <c r="J77" s="87"/>
      <c r="K77" s="289"/>
      <c r="L77" s="72"/>
      <c r="M77" s="72"/>
      <c r="N77" s="72"/>
      <c r="O77" s="72"/>
    </row>
    <row r="78" spans="1:15" s="126" customFormat="1" ht="18.75" customHeight="1" x14ac:dyDescent="0.2">
      <c r="A78" s="119" t="s">
        <v>241</v>
      </c>
      <c r="B78" s="155" t="s">
        <v>149</v>
      </c>
      <c r="C78" s="166" t="s">
        <v>147</v>
      </c>
      <c r="D78" s="163">
        <v>28</v>
      </c>
      <c r="E78" s="86"/>
      <c r="F78" s="183"/>
      <c r="G78" s="289"/>
      <c r="H78" s="87"/>
      <c r="I78" s="88"/>
      <c r="J78" s="87"/>
      <c r="K78" s="289"/>
      <c r="L78" s="72"/>
      <c r="M78" s="72"/>
      <c r="N78" s="72"/>
      <c r="O78" s="72"/>
    </row>
    <row r="79" spans="1:15" s="126" customFormat="1" ht="18.75" customHeight="1" x14ac:dyDescent="0.2">
      <c r="A79" s="119" t="s">
        <v>242</v>
      </c>
      <c r="B79" s="167" t="s">
        <v>150</v>
      </c>
      <c r="C79" s="166" t="s">
        <v>108</v>
      </c>
      <c r="D79" s="153">
        <f>SUM(D48:D57)</f>
        <v>1044.3700000000001</v>
      </c>
      <c r="E79" s="292"/>
      <c r="F79" s="183"/>
      <c r="G79" s="289"/>
      <c r="H79" s="87"/>
      <c r="I79" s="289"/>
      <c r="J79" s="87"/>
      <c r="K79" s="289"/>
      <c r="L79" s="72"/>
      <c r="M79" s="72"/>
      <c r="N79" s="72"/>
      <c r="O79" s="72"/>
    </row>
    <row r="80" spans="1:15" s="126" customFormat="1" ht="18.75" customHeight="1" x14ac:dyDescent="0.2">
      <c r="A80" s="119" t="s">
        <v>243</v>
      </c>
      <c r="B80" s="155" t="s">
        <v>151</v>
      </c>
      <c r="C80" s="166" t="s">
        <v>108</v>
      </c>
      <c r="D80" s="153">
        <v>860.61</v>
      </c>
      <c r="E80" s="291"/>
      <c r="F80" s="183"/>
      <c r="G80" s="289"/>
      <c r="H80" s="87"/>
      <c r="I80" s="289"/>
      <c r="J80" s="87"/>
      <c r="K80" s="289"/>
      <c r="L80" s="72"/>
      <c r="M80" s="72"/>
      <c r="N80" s="72"/>
      <c r="O80" s="72"/>
    </row>
    <row r="81" spans="1:15" s="126" customFormat="1" ht="17.25" customHeight="1" x14ac:dyDescent="0.2">
      <c r="A81" s="119" t="s">
        <v>244</v>
      </c>
      <c r="B81" s="155" t="s">
        <v>152</v>
      </c>
      <c r="C81" s="166" t="s">
        <v>108</v>
      </c>
      <c r="D81" s="153">
        <f>SUM(D48:D54)</f>
        <v>860.61000000000013</v>
      </c>
      <c r="E81" s="292"/>
      <c r="F81" s="183"/>
      <c r="G81" s="289"/>
      <c r="H81" s="87"/>
      <c r="I81" s="289"/>
      <c r="J81" s="87"/>
      <c r="K81" s="289"/>
      <c r="L81" s="72"/>
      <c r="M81" s="72"/>
      <c r="N81" s="72"/>
      <c r="O81" s="72"/>
    </row>
    <row r="82" spans="1:15" s="126" customFormat="1" ht="86.25" customHeight="1" x14ac:dyDescent="0.2">
      <c r="A82" s="119" t="s">
        <v>245</v>
      </c>
      <c r="B82" s="155" t="s">
        <v>670</v>
      </c>
      <c r="C82" s="166" t="s">
        <v>147</v>
      </c>
      <c r="D82" s="163">
        <v>24</v>
      </c>
      <c r="E82" s="292"/>
      <c r="F82" s="183"/>
      <c r="G82" s="289"/>
      <c r="H82" s="72"/>
      <c r="I82" s="289"/>
      <c r="J82" s="87"/>
      <c r="K82" s="289"/>
      <c r="L82" s="72"/>
      <c r="M82" s="72"/>
      <c r="N82" s="72"/>
      <c r="O82" s="72"/>
    </row>
    <row r="83" spans="1:15" s="126" customFormat="1" ht="61.5" customHeight="1" x14ac:dyDescent="0.2">
      <c r="A83" s="119" t="s">
        <v>327</v>
      </c>
      <c r="B83" s="155" t="s">
        <v>153</v>
      </c>
      <c r="C83" s="166" t="s">
        <v>147</v>
      </c>
      <c r="D83" s="163">
        <f>'[1]04_Ozolu'!$D$30</f>
        <v>15</v>
      </c>
      <c r="E83" s="292"/>
      <c r="F83" s="183"/>
      <c r="G83" s="289"/>
      <c r="H83" s="72"/>
      <c r="I83" s="289"/>
      <c r="J83" s="87"/>
      <c r="K83" s="289"/>
      <c r="L83" s="72"/>
      <c r="M83" s="72"/>
      <c r="N83" s="72"/>
      <c r="O83" s="72"/>
    </row>
    <row r="84" spans="1:15" s="126" customFormat="1" ht="33" customHeight="1" x14ac:dyDescent="0.2">
      <c r="A84" s="119" t="s">
        <v>328</v>
      </c>
      <c r="B84" s="148" t="s">
        <v>343</v>
      </c>
      <c r="C84" s="207" t="s">
        <v>147</v>
      </c>
      <c r="D84" s="163">
        <v>3</v>
      </c>
      <c r="E84" s="292"/>
      <c r="F84" s="183"/>
      <c r="G84" s="289"/>
      <c r="H84" s="87"/>
      <c r="I84" s="289"/>
      <c r="J84" s="87"/>
      <c r="K84" s="289"/>
      <c r="L84" s="72"/>
      <c r="M84" s="72"/>
      <c r="N84" s="72"/>
      <c r="O84" s="72"/>
    </row>
    <row r="85" spans="1:15" s="126" customFormat="1" ht="47.25" customHeight="1" x14ac:dyDescent="0.2">
      <c r="A85" s="119" t="s">
        <v>329</v>
      </c>
      <c r="B85" s="148" t="s">
        <v>593</v>
      </c>
      <c r="C85" s="207" t="s">
        <v>127</v>
      </c>
      <c r="D85" s="216">
        <v>990</v>
      </c>
      <c r="E85" s="292"/>
      <c r="F85" s="183"/>
      <c r="G85" s="289"/>
      <c r="H85" s="87"/>
      <c r="I85" s="289"/>
      <c r="J85" s="87"/>
      <c r="K85" s="289"/>
      <c r="L85" s="72"/>
      <c r="M85" s="72"/>
      <c r="N85" s="72"/>
      <c r="O85" s="72"/>
    </row>
    <row r="86" spans="1:15" s="126" customFormat="1" ht="44.25" customHeight="1" x14ac:dyDescent="0.2">
      <c r="A86" s="119" t="s">
        <v>330</v>
      </c>
      <c r="B86" s="155" t="s">
        <v>154</v>
      </c>
      <c r="C86" s="166" t="s">
        <v>155</v>
      </c>
      <c r="D86" s="163">
        <v>1</v>
      </c>
      <c r="E86" s="291"/>
      <c r="F86" s="183"/>
      <c r="G86" s="289"/>
      <c r="H86" s="87"/>
      <c r="I86" s="289"/>
      <c r="J86" s="87"/>
      <c r="K86" s="289"/>
      <c r="L86" s="72"/>
      <c r="M86" s="72"/>
      <c r="N86" s="72"/>
      <c r="O86" s="72"/>
    </row>
    <row r="87" spans="1:15" s="71" customFormat="1" x14ac:dyDescent="0.2">
      <c r="A87" s="64"/>
      <c r="B87" s="65"/>
      <c r="C87" s="66"/>
      <c r="D87" s="67"/>
      <c r="E87" s="68"/>
      <c r="F87" s="69"/>
      <c r="G87" s="70"/>
      <c r="H87" s="69"/>
      <c r="I87" s="70"/>
      <c r="J87" s="69"/>
      <c r="K87" s="70"/>
      <c r="L87" s="69"/>
      <c r="M87" s="70"/>
      <c r="N87" s="69"/>
      <c r="O87" s="69"/>
    </row>
    <row r="88" spans="1:15" s="42" customFormat="1" x14ac:dyDescent="0.2">
      <c r="A88" s="43"/>
      <c r="B88" s="23" t="s">
        <v>0</v>
      </c>
      <c r="C88" s="44"/>
      <c r="D88" s="43"/>
      <c r="E88" s="45"/>
      <c r="F88" s="46"/>
      <c r="G88" s="48"/>
      <c r="H88" s="47"/>
      <c r="I88" s="48"/>
      <c r="J88" s="47"/>
      <c r="K88" s="48"/>
      <c r="L88" s="47"/>
      <c r="M88" s="48"/>
      <c r="N88" s="47"/>
      <c r="O88" s="73"/>
    </row>
    <row r="89" spans="1:15" x14ac:dyDescent="0.2">
      <c r="J89" s="15" t="s">
        <v>723</v>
      </c>
      <c r="K89" s="14"/>
      <c r="L89" s="14"/>
      <c r="M89" s="14"/>
      <c r="N89" s="14"/>
      <c r="O89" s="49"/>
    </row>
    <row r="90" spans="1:15" x14ac:dyDescent="0.2">
      <c r="J90" s="15" t="s">
        <v>19</v>
      </c>
      <c r="K90" s="50"/>
      <c r="L90" s="50"/>
      <c r="M90" s="50"/>
      <c r="N90" s="50"/>
      <c r="O90" s="51"/>
    </row>
    <row r="91" spans="1:15" x14ac:dyDescent="0.2">
      <c r="J91" s="15"/>
      <c r="K91" s="74"/>
      <c r="L91" s="74"/>
      <c r="M91" s="74"/>
      <c r="N91" s="74"/>
      <c r="O91" s="75"/>
    </row>
    <row r="92" spans="1:15" x14ac:dyDescent="0.2">
      <c r="B92" s="52" t="s">
        <v>24</v>
      </c>
      <c r="E92" s="53"/>
    </row>
    <row r="93" spans="1:15" x14ac:dyDescent="0.2">
      <c r="E93" s="53" t="s">
        <v>726</v>
      </c>
    </row>
    <row r="94" spans="1:15" x14ac:dyDescent="0.2">
      <c r="B94" s="52" t="s">
        <v>25</v>
      </c>
      <c r="E94" s="53"/>
    </row>
    <row r="95" spans="1:15" x14ac:dyDescent="0.2">
      <c r="E95" s="53" t="s">
        <v>726</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1-4&amp;"Arial,Bold"&amp;USADZĪVES KANALIZĀCIJA K1 OZOLU IELĀ.</oddHeader>
    <oddFooter>&amp;C&amp;8&amp;P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2"/>
  <sheetViews>
    <sheetView topLeftCell="A59" workbookViewId="0">
      <selection activeCell="E72" sqref="E72"/>
    </sheetView>
  </sheetViews>
  <sheetFormatPr defaultColWidth="9.140625" defaultRowHeight="12.75" x14ac:dyDescent="0.2"/>
  <cols>
    <col min="1" max="1" width="6.140625" style="3" customWidth="1"/>
    <col min="2" max="2" width="40.5703125" style="1" customWidth="1"/>
    <col min="3" max="3" width="4.28515625" style="2" customWidth="1"/>
    <col min="4" max="4" width="8.140625" style="3" customWidth="1"/>
    <col min="5" max="5" width="6.28515625" style="3" customWidth="1"/>
    <col min="6" max="6" width="6.5703125" style="4" customWidth="1"/>
    <col min="7" max="7" width="6.28515625" style="5" customWidth="1"/>
    <col min="8" max="8" width="6.5703125" style="5" customWidth="1"/>
    <col min="9" max="9" width="6.28515625" style="5" customWidth="1"/>
    <col min="10" max="10" width="7.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134"/>
      <c r="E10" s="135"/>
      <c r="F10" s="136"/>
      <c r="G10" s="137"/>
      <c r="H10" s="136"/>
      <c r="I10" s="137"/>
      <c r="J10" s="136"/>
      <c r="K10" s="137"/>
      <c r="L10" s="136"/>
      <c r="M10" s="137"/>
      <c r="N10" s="136"/>
      <c r="O10" s="136"/>
    </row>
    <row r="11" spans="1:17" s="89" customFormat="1" ht="25.5" x14ac:dyDescent="0.2">
      <c r="A11" s="152" t="s">
        <v>167</v>
      </c>
      <c r="B11" s="155" t="s">
        <v>687</v>
      </c>
      <c r="C11" s="207" t="s">
        <v>108</v>
      </c>
      <c r="D11" s="216">
        <f>D40</f>
        <v>38.979999999999997</v>
      </c>
      <c r="E11" s="86"/>
      <c r="F11" s="87"/>
      <c r="G11" s="289"/>
      <c r="H11" s="87"/>
      <c r="I11" s="88"/>
      <c r="J11" s="87"/>
      <c r="K11" s="289"/>
      <c r="L11" s="72"/>
      <c r="M11" s="72"/>
      <c r="N11" s="72"/>
      <c r="O11" s="72"/>
      <c r="Q11" s="307"/>
    </row>
    <row r="12" spans="1:17" s="89" customFormat="1" ht="25.5" x14ac:dyDescent="0.2">
      <c r="A12" s="152" t="s">
        <v>168</v>
      </c>
      <c r="B12" s="155" t="s">
        <v>688</v>
      </c>
      <c r="C12" s="207" t="s">
        <v>108</v>
      </c>
      <c r="D12" s="216">
        <f>D41</f>
        <v>249.97</v>
      </c>
      <c r="E12" s="86"/>
      <c r="F12" s="87"/>
      <c r="G12" s="289"/>
      <c r="H12" s="87"/>
      <c r="I12" s="88"/>
      <c r="J12" s="87"/>
      <c r="K12" s="289"/>
      <c r="L12" s="72"/>
      <c r="M12" s="72"/>
      <c r="N12" s="72"/>
      <c r="O12" s="72"/>
      <c r="Q12" s="307"/>
    </row>
    <row r="13" spans="1:17" s="89" customFormat="1" ht="25.5" x14ac:dyDescent="0.2">
      <c r="A13" s="152" t="s">
        <v>169</v>
      </c>
      <c r="B13" s="148" t="s">
        <v>109</v>
      </c>
      <c r="C13" s="149" t="s">
        <v>110</v>
      </c>
      <c r="D13" s="150">
        <v>1718.9124999999999</v>
      </c>
      <c r="E13" s="388"/>
      <c r="F13" s="386"/>
      <c r="G13" s="387"/>
      <c r="H13" s="382"/>
      <c r="I13" s="387"/>
      <c r="J13" s="382"/>
      <c r="K13" s="387"/>
      <c r="L13" s="382"/>
      <c r="M13" s="382"/>
      <c r="N13" s="382"/>
      <c r="O13" s="72"/>
    </row>
    <row r="14" spans="1:17" s="89" customFormat="1" ht="63.75" x14ac:dyDescent="0.2">
      <c r="A14" s="152" t="s">
        <v>170</v>
      </c>
      <c r="B14" s="148" t="s">
        <v>111</v>
      </c>
      <c r="C14" s="149" t="s">
        <v>110</v>
      </c>
      <c r="D14" s="150">
        <v>1324.6402249999999</v>
      </c>
      <c r="E14" s="383"/>
      <c r="F14" s="384"/>
      <c r="G14" s="387"/>
      <c r="H14" s="384"/>
      <c r="I14" s="385"/>
      <c r="J14" s="382"/>
      <c r="K14" s="387"/>
      <c r="L14" s="382"/>
      <c r="M14" s="382"/>
      <c r="N14" s="382"/>
      <c r="O14" s="72"/>
    </row>
    <row r="15" spans="1:17" s="89" customFormat="1" ht="38.25" x14ac:dyDescent="0.2">
      <c r="A15" s="152" t="s">
        <v>171</v>
      </c>
      <c r="B15" s="148" t="s">
        <v>112</v>
      </c>
      <c r="C15" s="149" t="s">
        <v>113</v>
      </c>
      <c r="D15" s="150">
        <v>361.1875</v>
      </c>
      <c r="E15" s="86"/>
      <c r="F15" s="87"/>
      <c r="G15" s="289"/>
      <c r="H15" s="87"/>
      <c r="I15" s="88"/>
      <c r="J15" s="72"/>
      <c r="K15" s="289"/>
      <c r="L15" s="72"/>
      <c r="M15" s="72"/>
      <c r="N15" s="72"/>
      <c r="O15" s="72"/>
    </row>
    <row r="16" spans="1:17" s="89" customFormat="1" ht="63.75" x14ac:dyDescent="0.2">
      <c r="A16" s="152" t="s">
        <v>172</v>
      </c>
      <c r="B16" s="151" t="s">
        <v>114</v>
      </c>
      <c r="C16" s="149" t="s">
        <v>113</v>
      </c>
      <c r="D16" s="150">
        <v>361.1875</v>
      </c>
      <c r="E16" s="86"/>
      <c r="F16" s="87"/>
      <c r="G16" s="289"/>
      <c r="H16" s="87"/>
      <c r="I16" s="88"/>
      <c r="J16" s="87"/>
      <c r="K16" s="289"/>
      <c r="L16" s="72"/>
      <c r="M16" s="72"/>
      <c r="N16" s="72"/>
      <c r="O16" s="72"/>
    </row>
    <row r="17" spans="1:17" s="89" customFormat="1" ht="14.25" x14ac:dyDescent="0.2">
      <c r="A17" s="152" t="s">
        <v>173</v>
      </c>
      <c r="B17" s="148" t="s">
        <v>117</v>
      </c>
      <c r="C17" s="149" t="s">
        <v>113</v>
      </c>
      <c r="D17" s="150">
        <v>361.1875</v>
      </c>
      <c r="E17" s="292"/>
      <c r="F17" s="87"/>
      <c r="G17" s="289"/>
      <c r="H17" s="72"/>
      <c r="I17" s="289"/>
      <c r="J17" s="72"/>
      <c r="K17" s="289"/>
      <c r="L17" s="72"/>
      <c r="M17" s="72"/>
      <c r="N17" s="72"/>
      <c r="O17" s="72"/>
    </row>
    <row r="18" spans="1:17" s="89" customFormat="1" ht="38.25" x14ac:dyDescent="0.2">
      <c r="A18" s="152" t="s">
        <v>174</v>
      </c>
      <c r="B18" s="151" t="s">
        <v>574</v>
      </c>
      <c r="C18" s="149" t="s">
        <v>113</v>
      </c>
      <c r="D18" s="150">
        <v>361.1875</v>
      </c>
      <c r="E18" s="86"/>
      <c r="F18" s="87"/>
      <c r="G18" s="289"/>
      <c r="H18" s="87"/>
      <c r="I18" s="88"/>
      <c r="J18" s="87"/>
      <c r="K18" s="289"/>
      <c r="L18" s="72"/>
      <c r="M18" s="72"/>
      <c r="N18" s="72"/>
      <c r="O18" s="72"/>
    </row>
    <row r="19" spans="1:17" s="89" customFormat="1" ht="38.25" x14ac:dyDescent="0.2">
      <c r="A19" s="152" t="s">
        <v>175</v>
      </c>
      <c r="B19" s="148" t="s">
        <v>118</v>
      </c>
      <c r="C19" s="149" t="s">
        <v>108</v>
      </c>
      <c r="D19" s="153">
        <v>288.95</v>
      </c>
      <c r="E19" s="292"/>
      <c r="F19" s="87"/>
      <c r="G19" s="289"/>
      <c r="H19" s="72"/>
      <c r="I19" s="289"/>
      <c r="J19" s="72"/>
      <c r="K19" s="289"/>
      <c r="L19" s="72"/>
      <c r="M19" s="72"/>
      <c r="N19" s="72"/>
      <c r="O19" s="72"/>
    </row>
    <row r="20" spans="1:17" ht="25.5" x14ac:dyDescent="0.2">
      <c r="A20" s="152" t="s">
        <v>176</v>
      </c>
      <c r="B20" s="148" t="s">
        <v>119</v>
      </c>
      <c r="C20" s="149" t="s">
        <v>110</v>
      </c>
      <c r="D20" s="150">
        <v>65.013749999999987</v>
      </c>
      <c r="E20" s="291"/>
      <c r="F20" s="87"/>
      <c r="G20" s="289"/>
      <c r="H20" s="72"/>
      <c r="I20" s="289"/>
      <c r="J20" s="72"/>
      <c r="K20" s="289"/>
      <c r="L20" s="72"/>
      <c r="M20" s="72"/>
      <c r="N20" s="72"/>
      <c r="O20" s="72"/>
    </row>
    <row r="21" spans="1:17" ht="14.25" x14ac:dyDescent="0.2">
      <c r="A21" s="152" t="s">
        <v>177</v>
      </c>
      <c r="B21" s="148" t="s">
        <v>120</v>
      </c>
      <c r="C21" s="149" t="s">
        <v>110</v>
      </c>
      <c r="D21" s="150">
        <v>130.02749999999997</v>
      </c>
      <c r="E21" s="291"/>
      <c r="F21" s="87"/>
      <c r="G21" s="289"/>
      <c r="H21" s="72"/>
      <c r="I21" s="289"/>
      <c r="J21" s="72"/>
      <c r="K21" s="289"/>
      <c r="L21" s="72"/>
      <c r="M21" s="72"/>
      <c r="N21" s="72"/>
      <c r="O21" s="72"/>
    </row>
    <row r="22" spans="1:17" ht="51" x14ac:dyDescent="0.2">
      <c r="A22" s="152" t="s">
        <v>178</v>
      </c>
      <c r="B22" s="154" t="s">
        <v>121</v>
      </c>
      <c r="C22" s="149" t="s">
        <v>110</v>
      </c>
      <c r="D22" s="217">
        <v>21.671250000000001</v>
      </c>
      <c r="E22" s="292"/>
      <c r="F22" s="72"/>
      <c r="G22" s="289"/>
      <c r="H22" s="72"/>
      <c r="I22" s="289"/>
      <c r="J22" s="72"/>
      <c r="K22" s="289"/>
      <c r="L22" s="72"/>
      <c r="M22" s="72"/>
      <c r="N22" s="72"/>
      <c r="O22" s="72"/>
    </row>
    <row r="23" spans="1:17" x14ac:dyDescent="0.2">
      <c r="A23" s="152" t="s">
        <v>179</v>
      </c>
      <c r="B23" s="154" t="s">
        <v>122</v>
      </c>
      <c r="C23" s="149" t="s">
        <v>108</v>
      </c>
      <c r="D23" s="150">
        <v>288.95</v>
      </c>
      <c r="E23" s="85"/>
      <c r="F23" s="87"/>
      <c r="G23" s="289"/>
      <c r="H23" s="87"/>
      <c r="I23" s="289"/>
      <c r="J23" s="72"/>
      <c r="K23" s="289"/>
      <c r="L23" s="72"/>
      <c r="M23" s="72"/>
      <c r="N23" s="72"/>
      <c r="O23" s="72"/>
    </row>
    <row r="24" spans="1:17" x14ac:dyDescent="0.2">
      <c r="A24" s="18"/>
      <c r="B24" s="156" t="s">
        <v>123</v>
      </c>
      <c r="C24" s="156"/>
      <c r="D24" s="157"/>
      <c r="E24" s="25"/>
      <c r="F24" s="31"/>
      <c r="G24" s="33"/>
      <c r="H24" s="35"/>
      <c r="I24" s="33"/>
      <c r="J24" s="35"/>
      <c r="K24" s="33"/>
      <c r="L24" s="35"/>
      <c r="M24" s="33"/>
      <c r="N24" s="35"/>
      <c r="O24" s="41"/>
    </row>
    <row r="25" spans="1:17" s="89" customFormat="1" ht="25.5" x14ac:dyDescent="0.2">
      <c r="A25" s="152" t="s">
        <v>180</v>
      </c>
      <c r="B25" s="155" t="s">
        <v>690</v>
      </c>
      <c r="C25" s="207" t="s">
        <v>108</v>
      </c>
      <c r="D25" s="216">
        <f>D42</f>
        <v>18.57</v>
      </c>
      <c r="E25" s="86"/>
      <c r="F25" s="87"/>
      <c r="G25" s="289"/>
      <c r="H25" s="87"/>
      <c r="I25" s="88"/>
      <c r="J25" s="87"/>
      <c r="K25" s="289"/>
      <c r="L25" s="72"/>
      <c r="M25" s="72"/>
      <c r="N25" s="72"/>
      <c r="O25" s="72"/>
      <c r="Q25" s="307"/>
    </row>
    <row r="26" spans="1:17" s="89" customFormat="1" ht="25.5" x14ac:dyDescent="0.2">
      <c r="A26" s="152" t="s">
        <v>181</v>
      </c>
      <c r="B26" s="155" t="s">
        <v>684</v>
      </c>
      <c r="C26" s="207" t="s">
        <v>108</v>
      </c>
      <c r="D26" s="216">
        <f>D43</f>
        <v>86.55</v>
      </c>
      <c r="E26" s="86"/>
      <c r="F26" s="87"/>
      <c r="G26" s="289"/>
      <c r="H26" s="87"/>
      <c r="I26" s="88"/>
      <c r="J26" s="87"/>
      <c r="K26" s="289"/>
      <c r="L26" s="72"/>
      <c r="M26" s="72"/>
      <c r="N26" s="72"/>
      <c r="O26" s="72"/>
      <c r="Q26" s="307"/>
    </row>
    <row r="27" spans="1:17" ht="25.5" x14ac:dyDescent="0.2">
      <c r="A27" s="152" t="s">
        <v>182</v>
      </c>
      <c r="B27" s="148" t="s">
        <v>109</v>
      </c>
      <c r="C27" s="149" t="s">
        <v>110</v>
      </c>
      <c r="D27" s="150">
        <v>285.66449999999998</v>
      </c>
      <c r="E27" s="393"/>
      <c r="F27" s="391"/>
      <c r="G27" s="392"/>
      <c r="H27" s="390"/>
      <c r="I27" s="392"/>
      <c r="J27" s="389"/>
      <c r="K27" s="392"/>
      <c r="L27" s="389"/>
      <c r="M27" s="389"/>
      <c r="N27" s="389"/>
      <c r="O27" s="72"/>
    </row>
    <row r="28" spans="1:17" ht="63.75" x14ac:dyDescent="0.2">
      <c r="A28" s="152" t="s">
        <v>183</v>
      </c>
      <c r="B28" s="148" t="s">
        <v>111</v>
      </c>
      <c r="C28" s="149" t="s">
        <v>110</v>
      </c>
      <c r="D28" s="150">
        <v>165.13049999999998</v>
      </c>
      <c r="E28" s="394"/>
      <c r="F28" s="391"/>
      <c r="G28" s="392"/>
      <c r="H28" s="389"/>
      <c r="I28" s="392"/>
      <c r="J28" s="389"/>
      <c r="K28" s="392"/>
      <c r="L28" s="389"/>
      <c r="M28" s="389"/>
      <c r="N28" s="389"/>
      <c r="O28" s="72"/>
    </row>
    <row r="29" spans="1:17" ht="38.25" x14ac:dyDescent="0.2">
      <c r="A29" s="152" t="s">
        <v>184</v>
      </c>
      <c r="B29" s="148" t="s">
        <v>276</v>
      </c>
      <c r="C29" s="149" t="s">
        <v>113</v>
      </c>
      <c r="D29" s="150">
        <v>64</v>
      </c>
      <c r="E29" s="86"/>
      <c r="F29" s="87"/>
      <c r="G29" s="289"/>
      <c r="H29" s="87"/>
      <c r="I29" s="88"/>
      <c r="J29" s="72"/>
      <c r="K29" s="289"/>
      <c r="L29" s="72"/>
      <c r="M29" s="72"/>
      <c r="N29" s="72"/>
      <c r="O29" s="72"/>
    </row>
    <row r="30" spans="1:17" ht="51" x14ac:dyDescent="0.2">
      <c r="A30" s="152" t="s">
        <v>185</v>
      </c>
      <c r="B30" s="151" t="s">
        <v>277</v>
      </c>
      <c r="C30" s="149" t="s">
        <v>127</v>
      </c>
      <c r="D30" s="150">
        <v>64</v>
      </c>
      <c r="E30" s="86"/>
      <c r="F30" s="87"/>
      <c r="G30" s="289"/>
      <c r="H30" s="87"/>
      <c r="I30" s="88"/>
      <c r="J30" s="87"/>
      <c r="K30" s="289"/>
      <c r="L30" s="72"/>
      <c r="M30" s="72"/>
      <c r="N30" s="72"/>
      <c r="O30" s="72"/>
    </row>
    <row r="31" spans="1:17" ht="25.5" x14ac:dyDescent="0.2">
      <c r="A31" s="152" t="s">
        <v>186</v>
      </c>
      <c r="B31" s="148" t="s">
        <v>124</v>
      </c>
      <c r="C31" s="149" t="s">
        <v>113</v>
      </c>
      <c r="D31" s="150">
        <v>9</v>
      </c>
      <c r="E31" s="86"/>
      <c r="F31" s="87"/>
      <c r="G31" s="289"/>
      <c r="H31" s="87"/>
      <c r="I31" s="88"/>
      <c r="J31" s="87"/>
      <c r="K31" s="289"/>
      <c r="L31" s="72"/>
      <c r="M31" s="72"/>
      <c r="N31" s="72"/>
      <c r="O31" s="72"/>
    </row>
    <row r="32" spans="1:17" ht="38.25" x14ac:dyDescent="0.2">
      <c r="A32" s="152" t="s">
        <v>187</v>
      </c>
      <c r="B32" s="151" t="s">
        <v>125</v>
      </c>
      <c r="C32" s="149" t="s">
        <v>113</v>
      </c>
      <c r="D32" s="150">
        <v>9</v>
      </c>
      <c r="E32" s="292"/>
      <c r="F32" s="87"/>
      <c r="G32" s="289"/>
      <c r="H32" s="87"/>
      <c r="I32" s="289"/>
      <c r="J32" s="72"/>
      <c r="K32" s="289"/>
      <c r="L32" s="72"/>
      <c r="M32" s="72"/>
      <c r="N32" s="72"/>
      <c r="O32" s="72"/>
    </row>
    <row r="33" spans="1:15" ht="25.5" x14ac:dyDescent="0.2">
      <c r="A33" s="152" t="s">
        <v>188</v>
      </c>
      <c r="B33" s="148" t="s">
        <v>126</v>
      </c>
      <c r="C33" s="149" t="s">
        <v>127</v>
      </c>
      <c r="D33" s="150">
        <v>72</v>
      </c>
      <c r="E33" s="292"/>
      <c r="F33" s="87"/>
      <c r="G33" s="289"/>
      <c r="H33" s="72"/>
      <c r="I33" s="289"/>
      <c r="J33" s="72"/>
      <c r="K33" s="289"/>
      <c r="L33" s="72"/>
      <c r="M33" s="72"/>
      <c r="N33" s="72"/>
      <c r="O33" s="72"/>
    </row>
    <row r="34" spans="1:15" ht="51" x14ac:dyDescent="0.2">
      <c r="A34" s="152" t="s">
        <v>189</v>
      </c>
      <c r="B34" s="154" t="s">
        <v>594</v>
      </c>
      <c r="C34" s="149" t="s">
        <v>113</v>
      </c>
      <c r="D34" s="150">
        <v>72</v>
      </c>
      <c r="E34" s="86"/>
      <c r="F34" s="87"/>
      <c r="G34" s="289"/>
      <c r="H34" s="87"/>
      <c r="I34" s="88"/>
      <c r="J34" s="87"/>
      <c r="K34" s="289"/>
      <c r="L34" s="72"/>
      <c r="M34" s="72"/>
      <c r="N34" s="72"/>
      <c r="O34" s="72"/>
    </row>
    <row r="35" spans="1:15" ht="38.25" x14ac:dyDescent="0.2">
      <c r="A35" s="152" t="s">
        <v>190</v>
      </c>
      <c r="B35" s="148" t="s">
        <v>118</v>
      </c>
      <c r="C35" s="149" t="s">
        <v>108</v>
      </c>
      <c r="D35" s="150">
        <v>86.55</v>
      </c>
      <c r="E35" s="292"/>
      <c r="F35" s="87"/>
      <c r="G35" s="289"/>
      <c r="H35" s="72"/>
      <c r="I35" s="289"/>
      <c r="J35" s="72"/>
      <c r="K35" s="289"/>
      <c r="L35" s="72"/>
      <c r="M35" s="72"/>
      <c r="N35" s="72"/>
      <c r="O35" s="72"/>
    </row>
    <row r="36" spans="1:15" ht="25.5" x14ac:dyDescent="0.2">
      <c r="A36" s="152" t="s">
        <v>191</v>
      </c>
      <c r="B36" s="148" t="s">
        <v>119</v>
      </c>
      <c r="C36" s="149" t="s">
        <v>110</v>
      </c>
      <c r="D36" s="150">
        <v>23.651999999999997</v>
      </c>
      <c r="E36" s="291"/>
      <c r="F36" s="87"/>
      <c r="G36" s="289"/>
      <c r="H36" s="72"/>
      <c r="I36" s="289"/>
      <c r="J36" s="72"/>
      <c r="K36" s="289"/>
      <c r="L36" s="72"/>
      <c r="M36" s="72"/>
      <c r="N36" s="72"/>
      <c r="O36" s="72"/>
    </row>
    <row r="37" spans="1:15" ht="14.25" x14ac:dyDescent="0.2">
      <c r="A37" s="152" t="s">
        <v>192</v>
      </c>
      <c r="B37" s="148" t="s">
        <v>120</v>
      </c>
      <c r="C37" s="149" t="s">
        <v>110</v>
      </c>
      <c r="D37" s="150">
        <v>47.303999999999995</v>
      </c>
      <c r="E37" s="291"/>
      <c r="F37" s="87"/>
      <c r="G37" s="289"/>
      <c r="H37" s="72"/>
      <c r="I37" s="289"/>
      <c r="J37" s="72"/>
      <c r="K37" s="289"/>
      <c r="L37" s="72"/>
      <c r="M37" s="72"/>
      <c r="N37" s="72"/>
      <c r="O37" s="72"/>
    </row>
    <row r="38" spans="1:15" ht="51" x14ac:dyDescent="0.2">
      <c r="A38" s="152" t="s">
        <v>310</v>
      </c>
      <c r="B38" s="154" t="s">
        <v>121</v>
      </c>
      <c r="C38" s="149" t="s">
        <v>110</v>
      </c>
      <c r="D38" s="150">
        <v>3.84</v>
      </c>
      <c r="E38" s="292"/>
      <c r="F38" s="72"/>
      <c r="G38" s="289"/>
      <c r="H38" s="72"/>
      <c r="I38" s="289"/>
      <c r="J38" s="72"/>
      <c r="K38" s="289"/>
      <c r="L38" s="72"/>
      <c r="M38" s="72"/>
      <c r="N38" s="72"/>
      <c r="O38" s="72"/>
    </row>
    <row r="39" spans="1:15" s="116" customFormat="1" x14ac:dyDescent="0.2">
      <c r="A39" s="139">
        <v>2</v>
      </c>
      <c r="B39" s="145" t="s">
        <v>128</v>
      </c>
      <c r="C39" s="158"/>
      <c r="D39" s="146"/>
      <c r="E39" s="140"/>
      <c r="F39" s="141"/>
      <c r="G39" s="142"/>
      <c r="H39" s="143"/>
      <c r="I39" s="142"/>
      <c r="J39" s="143"/>
      <c r="K39" s="142"/>
      <c r="L39" s="143"/>
      <c r="M39" s="142"/>
      <c r="N39" s="143"/>
      <c r="O39" s="144"/>
    </row>
    <row r="40" spans="1:15" s="126" customFormat="1" ht="51" x14ac:dyDescent="0.2">
      <c r="A40" s="119" t="s">
        <v>193</v>
      </c>
      <c r="B40" s="179" t="s">
        <v>265</v>
      </c>
      <c r="C40" s="160" t="s">
        <v>108</v>
      </c>
      <c r="D40" s="153">
        <f>'[1]05_Lakstigalu'!$D$7</f>
        <v>38.979999999999997</v>
      </c>
      <c r="E40" s="292"/>
      <c r="F40" s="72"/>
      <c r="G40" s="289"/>
      <c r="H40" s="87"/>
      <c r="I40" s="289"/>
      <c r="J40" s="87"/>
      <c r="K40" s="289"/>
      <c r="L40" s="72"/>
      <c r="M40" s="72"/>
      <c r="N40" s="72"/>
      <c r="O40" s="72"/>
    </row>
    <row r="41" spans="1:15" s="126" customFormat="1" ht="51" x14ac:dyDescent="0.2">
      <c r="A41" s="119" t="s">
        <v>194</v>
      </c>
      <c r="B41" s="179" t="s">
        <v>266</v>
      </c>
      <c r="C41" s="160" t="s">
        <v>108</v>
      </c>
      <c r="D41" s="153">
        <f>'[1]05_Lakstigalu'!$D$8</f>
        <v>249.97</v>
      </c>
      <c r="E41" s="292"/>
      <c r="F41" s="72"/>
      <c r="G41" s="289"/>
      <c r="H41" s="87"/>
      <c r="I41" s="289"/>
      <c r="J41" s="87"/>
      <c r="K41" s="289"/>
      <c r="L41" s="72"/>
      <c r="M41" s="72"/>
      <c r="N41" s="72"/>
      <c r="O41" s="72"/>
    </row>
    <row r="42" spans="1:15" s="126" customFormat="1" ht="51" x14ac:dyDescent="0.2">
      <c r="A42" s="119" t="s">
        <v>195</v>
      </c>
      <c r="B42" s="179" t="s">
        <v>268</v>
      </c>
      <c r="C42" s="160" t="s">
        <v>108</v>
      </c>
      <c r="D42" s="153">
        <f>'[1]05_Lakstigalu'!$D$9</f>
        <v>18.57</v>
      </c>
      <c r="E42" s="292"/>
      <c r="F42" s="72"/>
      <c r="G42" s="289"/>
      <c r="H42" s="87"/>
      <c r="I42" s="289"/>
      <c r="J42" s="87"/>
      <c r="K42" s="289"/>
      <c r="L42" s="72"/>
      <c r="M42" s="72"/>
      <c r="N42" s="72"/>
      <c r="O42" s="72"/>
    </row>
    <row r="43" spans="1:15" s="126" customFormat="1" ht="51" x14ac:dyDescent="0.2">
      <c r="A43" s="119" t="s">
        <v>196</v>
      </c>
      <c r="B43" s="179" t="s">
        <v>269</v>
      </c>
      <c r="C43" s="160" t="s">
        <v>108</v>
      </c>
      <c r="D43" s="153">
        <f>'[1]05_Lakstigalu'!$D$10</f>
        <v>86.55</v>
      </c>
      <c r="E43" s="292"/>
      <c r="F43" s="72"/>
      <c r="G43" s="289"/>
      <c r="H43" s="87"/>
      <c r="I43" s="289"/>
      <c r="J43" s="87"/>
      <c r="K43" s="289"/>
      <c r="L43" s="72"/>
      <c r="M43" s="72"/>
      <c r="N43" s="72"/>
      <c r="O43" s="72"/>
    </row>
    <row r="44" spans="1:15" s="126" customFormat="1" ht="38.25" x14ac:dyDescent="0.2">
      <c r="A44" s="119" t="s">
        <v>197</v>
      </c>
      <c r="B44" s="164" t="s">
        <v>143</v>
      </c>
      <c r="C44" s="160" t="s">
        <v>26</v>
      </c>
      <c r="D44" s="162">
        <f>'[1]05_Lakstigalu'!$D$11</f>
        <v>1</v>
      </c>
      <c r="E44" s="292"/>
      <c r="F44" s="72"/>
      <c r="G44" s="289"/>
      <c r="H44" s="72"/>
      <c r="I44" s="289"/>
      <c r="J44" s="72"/>
      <c r="K44" s="289"/>
      <c r="L44" s="72"/>
      <c r="M44" s="289"/>
      <c r="N44" s="72"/>
      <c r="O44" s="72"/>
    </row>
    <row r="45" spans="1:15" s="126" customFormat="1" ht="38.25" x14ac:dyDescent="0.2">
      <c r="A45" s="119" t="s">
        <v>198</v>
      </c>
      <c r="B45" s="164" t="s">
        <v>144</v>
      </c>
      <c r="C45" s="160" t="s">
        <v>26</v>
      </c>
      <c r="D45" s="163">
        <f>'[1]05_Lakstigalu'!$D$12</f>
        <v>11</v>
      </c>
      <c r="E45" s="292"/>
      <c r="F45" s="72"/>
      <c r="G45" s="289"/>
      <c r="H45" s="72"/>
      <c r="I45" s="289"/>
      <c r="J45" s="92"/>
      <c r="K45" s="289"/>
      <c r="L45" s="72"/>
      <c r="M45" s="289"/>
      <c r="N45" s="72"/>
      <c r="O45" s="72"/>
    </row>
    <row r="46" spans="1:15" s="126" customFormat="1" ht="25.5" x14ac:dyDescent="0.2">
      <c r="A46" s="119" t="s">
        <v>199</v>
      </c>
      <c r="B46" s="164" t="s">
        <v>220</v>
      </c>
      <c r="C46" s="160" t="s">
        <v>147</v>
      </c>
      <c r="D46" s="200">
        <v>26</v>
      </c>
      <c r="E46" s="292"/>
      <c r="F46" s="72"/>
      <c r="G46" s="289"/>
      <c r="H46" s="87"/>
      <c r="I46" s="289"/>
      <c r="J46" s="87"/>
      <c r="K46" s="289"/>
      <c r="L46" s="72"/>
      <c r="M46" s="72"/>
      <c r="N46" s="72"/>
      <c r="O46" s="72"/>
    </row>
    <row r="47" spans="1:15" s="126" customFormat="1" ht="25.5" x14ac:dyDescent="0.2">
      <c r="A47" s="119" t="s">
        <v>200</v>
      </c>
      <c r="B47" s="164" t="s">
        <v>221</v>
      </c>
      <c r="C47" s="160" t="s">
        <v>147</v>
      </c>
      <c r="D47" s="200">
        <v>17</v>
      </c>
      <c r="E47" s="292"/>
      <c r="F47" s="72"/>
      <c r="G47" s="289"/>
      <c r="H47" s="87"/>
      <c r="I47" s="289"/>
      <c r="J47" s="87"/>
      <c r="K47" s="289"/>
      <c r="L47" s="72"/>
      <c r="M47" s="72"/>
      <c r="N47" s="72"/>
      <c r="O47" s="72"/>
    </row>
    <row r="48" spans="1:15" s="126" customFormat="1" ht="25.5" x14ac:dyDescent="0.2">
      <c r="A48" s="119" t="s">
        <v>201</v>
      </c>
      <c r="B48" s="164" t="s">
        <v>222</v>
      </c>
      <c r="C48" s="160" t="s">
        <v>147</v>
      </c>
      <c r="D48" s="201">
        <v>16</v>
      </c>
      <c r="E48" s="292"/>
      <c r="F48" s="72"/>
      <c r="G48" s="289"/>
      <c r="H48" s="87"/>
      <c r="I48" s="289"/>
      <c r="J48" s="87"/>
      <c r="K48" s="289"/>
      <c r="L48" s="72"/>
      <c r="M48" s="72"/>
      <c r="N48" s="72"/>
      <c r="O48" s="72"/>
    </row>
    <row r="49" spans="1:15" s="126" customFormat="1" x14ac:dyDescent="0.2">
      <c r="A49" s="119" t="s">
        <v>202</v>
      </c>
      <c r="B49" s="179" t="s">
        <v>305</v>
      </c>
      <c r="C49" s="218" t="s">
        <v>108</v>
      </c>
      <c r="D49" s="209">
        <v>19.8</v>
      </c>
      <c r="E49" s="290"/>
      <c r="F49" s="183"/>
      <c r="G49" s="183"/>
      <c r="H49" s="293"/>
      <c r="I49" s="183"/>
      <c r="J49" s="183"/>
      <c r="K49" s="183"/>
      <c r="L49" s="183"/>
      <c r="M49" s="183"/>
      <c r="N49" s="183"/>
      <c r="O49" s="183"/>
    </row>
    <row r="50" spans="1:15" s="126" customFormat="1" x14ac:dyDescent="0.2">
      <c r="A50" s="119" t="s">
        <v>203</v>
      </c>
      <c r="B50" s="194" t="s">
        <v>223</v>
      </c>
      <c r="C50" s="195"/>
      <c r="D50" s="196"/>
      <c r="E50" s="180"/>
      <c r="F50" s="181"/>
      <c r="G50" s="182"/>
      <c r="H50" s="183"/>
      <c r="I50" s="182"/>
      <c r="J50" s="183"/>
      <c r="K50" s="182"/>
      <c r="L50" s="183"/>
      <c r="M50" s="182"/>
      <c r="N50" s="183"/>
      <c r="O50" s="181"/>
    </row>
    <row r="51" spans="1:15" s="126" customFormat="1" x14ac:dyDescent="0.2">
      <c r="A51" s="119" t="s">
        <v>344</v>
      </c>
      <c r="B51" s="161" t="s">
        <v>228</v>
      </c>
      <c r="C51" s="195" t="s">
        <v>147</v>
      </c>
      <c r="D51" s="202">
        <v>16</v>
      </c>
      <c r="E51" s="237"/>
      <c r="F51" s="183"/>
      <c r="G51" s="183"/>
      <c r="H51" s="293"/>
      <c r="I51" s="183"/>
      <c r="J51" s="293"/>
      <c r="K51" s="293"/>
      <c r="L51" s="293"/>
      <c r="M51" s="293"/>
      <c r="N51" s="293"/>
      <c r="O51" s="293"/>
    </row>
    <row r="52" spans="1:15" s="126" customFormat="1" ht="14.25" x14ac:dyDescent="0.2">
      <c r="A52" s="119" t="s">
        <v>345</v>
      </c>
      <c r="B52" s="161" t="s">
        <v>229</v>
      </c>
      <c r="C52" s="195" t="s">
        <v>147</v>
      </c>
      <c r="D52" s="202">
        <v>16</v>
      </c>
      <c r="E52" s="237"/>
      <c r="F52" s="183"/>
      <c r="G52" s="183"/>
      <c r="H52" s="293"/>
      <c r="I52" s="183"/>
      <c r="J52" s="293"/>
      <c r="K52" s="293"/>
      <c r="L52" s="293"/>
      <c r="M52" s="293"/>
      <c r="N52" s="293"/>
      <c r="O52" s="293"/>
    </row>
    <row r="53" spans="1:15" s="126" customFormat="1" x14ac:dyDescent="0.2">
      <c r="A53" s="119" t="s">
        <v>346</v>
      </c>
      <c r="B53" s="161" t="s">
        <v>230</v>
      </c>
      <c r="C53" s="197" t="s">
        <v>108</v>
      </c>
      <c r="D53" s="203">
        <v>31.27</v>
      </c>
      <c r="E53" s="290"/>
      <c r="F53" s="183"/>
      <c r="G53" s="183"/>
      <c r="H53" s="293"/>
      <c r="I53" s="183"/>
      <c r="J53" s="183"/>
      <c r="K53" s="183"/>
      <c r="L53" s="183"/>
      <c r="M53" s="293"/>
      <c r="N53" s="183"/>
      <c r="O53" s="183"/>
    </row>
    <row r="54" spans="1:15" s="126" customFormat="1" x14ac:dyDescent="0.2">
      <c r="A54" s="119" t="s">
        <v>347</v>
      </c>
      <c r="B54" s="164" t="s">
        <v>227</v>
      </c>
      <c r="C54" s="160" t="s">
        <v>147</v>
      </c>
      <c r="D54" s="204">
        <v>105</v>
      </c>
      <c r="E54" s="290"/>
      <c r="F54" s="183"/>
      <c r="G54" s="183"/>
      <c r="H54" s="293"/>
      <c r="I54" s="183"/>
      <c r="J54" s="183"/>
      <c r="K54" s="183"/>
      <c r="L54" s="183"/>
      <c r="M54" s="183"/>
      <c r="N54" s="183"/>
      <c r="O54" s="183"/>
    </row>
    <row r="55" spans="1:15" s="126" customFormat="1" x14ac:dyDescent="0.2">
      <c r="A55" s="119" t="s">
        <v>204</v>
      </c>
      <c r="B55" s="164" t="s">
        <v>146</v>
      </c>
      <c r="C55" s="160" t="s">
        <v>147</v>
      </c>
      <c r="D55" s="165">
        <f>D44+D45</f>
        <v>12</v>
      </c>
      <c r="E55" s="292"/>
      <c r="F55" s="183"/>
      <c r="G55" s="289"/>
      <c r="H55" s="72"/>
      <c r="I55" s="289"/>
      <c r="J55" s="87"/>
      <c r="K55" s="289"/>
      <c r="L55" s="72"/>
      <c r="M55" s="72"/>
      <c r="N55" s="72"/>
      <c r="O55" s="72"/>
    </row>
    <row r="56" spans="1:15" s="126" customFormat="1" ht="25.5" x14ac:dyDescent="0.2">
      <c r="A56" s="119" t="s">
        <v>205</v>
      </c>
      <c r="B56" s="155" t="s">
        <v>148</v>
      </c>
      <c r="C56" s="166" t="s">
        <v>147</v>
      </c>
      <c r="D56" s="163">
        <f>'[1]05_Lakstigalu'!$D$15</f>
        <v>16</v>
      </c>
      <c r="E56" s="292"/>
      <c r="F56" s="183"/>
      <c r="G56" s="289"/>
      <c r="H56" s="72"/>
      <c r="I56" s="289"/>
      <c r="J56" s="87"/>
      <c r="K56" s="289"/>
      <c r="L56" s="72"/>
      <c r="M56" s="72"/>
      <c r="N56" s="72"/>
      <c r="O56" s="72"/>
    </row>
    <row r="57" spans="1:15" s="126" customFormat="1" x14ac:dyDescent="0.2">
      <c r="A57" s="119" t="s">
        <v>206</v>
      </c>
      <c r="B57" s="155" t="s">
        <v>149</v>
      </c>
      <c r="C57" s="166" t="s">
        <v>147</v>
      </c>
      <c r="D57" s="163">
        <f>'[1]05_Lakstigalu'!$D$16</f>
        <v>16</v>
      </c>
      <c r="E57" s="86"/>
      <c r="F57" s="183"/>
      <c r="G57" s="289"/>
      <c r="H57" s="87"/>
      <c r="I57" s="88"/>
      <c r="J57" s="87"/>
      <c r="K57" s="289"/>
      <c r="L57" s="72"/>
      <c r="M57" s="72"/>
      <c r="N57" s="72"/>
      <c r="O57" s="72"/>
    </row>
    <row r="58" spans="1:15" s="126" customFormat="1" x14ac:dyDescent="0.2">
      <c r="A58" s="119" t="s">
        <v>207</v>
      </c>
      <c r="B58" s="167" t="s">
        <v>150</v>
      </c>
      <c r="C58" s="166" t="s">
        <v>108</v>
      </c>
      <c r="D58" s="153">
        <f>SUM(D40:D43)</f>
        <v>394.07</v>
      </c>
      <c r="E58" s="292"/>
      <c r="F58" s="183"/>
      <c r="G58" s="289"/>
      <c r="H58" s="87"/>
      <c r="I58" s="289"/>
      <c r="J58" s="87"/>
      <c r="K58" s="289"/>
      <c r="L58" s="72"/>
      <c r="M58" s="72"/>
      <c r="N58" s="72"/>
      <c r="O58" s="72"/>
    </row>
    <row r="59" spans="1:15" s="126" customFormat="1" x14ac:dyDescent="0.2">
      <c r="A59" s="119" t="s">
        <v>208</v>
      </c>
      <c r="B59" s="155" t="s">
        <v>151</v>
      </c>
      <c r="C59" s="166" t="s">
        <v>108</v>
      </c>
      <c r="D59" s="153">
        <v>288.95</v>
      </c>
      <c r="E59" s="291"/>
      <c r="F59" s="183"/>
      <c r="G59" s="289"/>
      <c r="H59" s="87"/>
      <c r="I59" s="289"/>
      <c r="J59" s="87"/>
      <c r="K59" s="289"/>
      <c r="L59" s="72"/>
      <c r="M59" s="72"/>
      <c r="N59" s="72"/>
      <c r="O59" s="72"/>
    </row>
    <row r="60" spans="1:15" s="126" customFormat="1" x14ac:dyDescent="0.2">
      <c r="A60" s="119" t="s">
        <v>209</v>
      </c>
      <c r="B60" s="155" t="s">
        <v>152</v>
      </c>
      <c r="C60" s="166" t="s">
        <v>108</v>
      </c>
      <c r="D60" s="153">
        <f>SUM(D40:D41)</f>
        <v>288.95</v>
      </c>
      <c r="E60" s="292"/>
      <c r="F60" s="183"/>
      <c r="G60" s="289"/>
      <c r="H60" s="87"/>
      <c r="I60" s="289"/>
      <c r="J60" s="87"/>
      <c r="K60" s="289"/>
      <c r="L60" s="72"/>
      <c r="M60" s="72"/>
      <c r="N60" s="72"/>
      <c r="O60" s="72"/>
    </row>
    <row r="61" spans="1:15" s="126" customFormat="1" ht="76.5" x14ac:dyDescent="0.2">
      <c r="A61" s="119" t="s">
        <v>210</v>
      </c>
      <c r="B61" s="155" t="s">
        <v>670</v>
      </c>
      <c r="C61" s="166" t="s">
        <v>147</v>
      </c>
      <c r="D61" s="163">
        <v>21</v>
      </c>
      <c r="E61" s="292"/>
      <c r="F61" s="183"/>
      <c r="G61" s="289"/>
      <c r="H61" s="72"/>
      <c r="I61" s="289"/>
      <c r="J61" s="87"/>
      <c r="K61" s="289"/>
      <c r="L61" s="72"/>
      <c r="M61" s="72"/>
      <c r="N61" s="72"/>
      <c r="O61" s="72"/>
    </row>
    <row r="62" spans="1:15" s="126" customFormat="1" ht="51" x14ac:dyDescent="0.2">
      <c r="A62" s="119" t="s">
        <v>211</v>
      </c>
      <c r="B62" s="155" t="s">
        <v>153</v>
      </c>
      <c r="C62" s="166" t="s">
        <v>147</v>
      </c>
      <c r="D62" s="163">
        <f>'[1]05_Lakstigalu'!$D$18</f>
        <v>6</v>
      </c>
      <c r="E62" s="292"/>
      <c r="F62" s="183"/>
      <c r="G62" s="289"/>
      <c r="H62" s="72"/>
      <c r="I62" s="289"/>
      <c r="J62" s="87"/>
      <c r="K62" s="289"/>
      <c r="L62" s="72"/>
      <c r="M62" s="72"/>
      <c r="N62" s="72"/>
      <c r="O62" s="72"/>
    </row>
    <row r="63" spans="1:15" s="126" customFormat="1" ht="38.25" x14ac:dyDescent="0.2">
      <c r="A63" s="119" t="s">
        <v>212</v>
      </c>
      <c r="B63" s="155" t="s">
        <v>154</v>
      </c>
      <c r="C63" s="166" t="s">
        <v>155</v>
      </c>
      <c r="D63" s="163">
        <v>1</v>
      </c>
      <c r="E63" s="291"/>
      <c r="F63" s="183"/>
      <c r="G63" s="289"/>
      <c r="H63" s="87"/>
      <c r="I63" s="289"/>
      <c r="J63" s="87"/>
      <c r="K63" s="289"/>
      <c r="L63" s="72"/>
      <c r="M63" s="72"/>
      <c r="N63" s="72"/>
      <c r="O63" s="72"/>
    </row>
    <row r="64" spans="1:15" s="71" customFormat="1" x14ac:dyDescent="0.2">
      <c r="A64" s="64"/>
      <c r="B64" s="65"/>
      <c r="C64" s="66"/>
      <c r="D64" s="67"/>
      <c r="E64" s="68"/>
      <c r="F64" s="69"/>
      <c r="G64" s="70"/>
      <c r="H64" s="69"/>
      <c r="I64" s="70"/>
      <c r="J64" s="69"/>
      <c r="K64" s="70"/>
      <c r="L64" s="69"/>
      <c r="M64" s="70"/>
      <c r="N64" s="69"/>
      <c r="O64" s="69"/>
    </row>
    <row r="65" spans="1:15" s="42" customFormat="1" x14ac:dyDescent="0.2">
      <c r="A65" s="43"/>
      <c r="B65" s="23" t="s">
        <v>0</v>
      </c>
      <c r="C65" s="44"/>
      <c r="D65" s="43"/>
      <c r="E65" s="45"/>
      <c r="F65" s="46"/>
      <c r="G65" s="48"/>
      <c r="H65" s="47"/>
      <c r="I65" s="48"/>
      <c r="J65" s="47"/>
      <c r="K65" s="48"/>
      <c r="L65" s="47"/>
      <c r="M65" s="48"/>
      <c r="N65" s="47"/>
      <c r="O65" s="73"/>
    </row>
    <row r="66" spans="1:15" x14ac:dyDescent="0.2">
      <c r="J66" s="15" t="s">
        <v>723</v>
      </c>
      <c r="K66" s="14"/>
      <c r="L66" s="14"/>
      <c r="M66" s="14"/>
      <c r="N66" s="14"/>
      <c r="O66" s="49"/>
    </row>
    <row r="67" spans="1:15" x14ac:dyDescent="0.2">
      <c r="J67" s="15" t="s">
        <v>19</v>
      </c>
      <c r="K67" s="50"/>
      <c r="L67" s="50"/>
      <c r="M67" s="50"/>
      <c r="N67" s="50"/>
      <c r="O67" s="51"/>
    </row>
    <row r="68" spans="1:15" x14ac:dyDescent="0.2">
      <c r="J68" s="15"/>
      <c r="K68" s="74"/>
      <c r="L68" s="74"/>
      <c r="M68" s="74"/>
      <c r="N68" s="74"/>
      <c r="O68" s="75"/>
    </row>
    <row r="69" spans="1:15" x14ac:dyDescent="0.2">
      <c r="B69" s="52" t="s">
        <v>24</v>
      </c>
      <c r="E69" s="53"/>
    </row>
    <row r="70" spans="1:15" x14ac:dyDescent="0.2">
      <c r="E70" s="53" t="s">
        <v>724</v>
      </c>
    </row>
    <row r="71" spans="1:15" x14ac:dyDescent="0.2">
      <c r="B71" s="52" t="s">
        <v>25</v>
      </c>
      <c r="E71" s="53"/>
    </row>
    <row r="72" spans="1:15" x14ac:dyDescent="0.2">
      <c r="E72"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1-5&amp;"Arial,Bold"&amp;USADZĪVES KANALIZĀCIJA K1 LAKSTĪGALU IELĀ.</oddHeader>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6"/>
  <sheetViews>
    <sheetView topLeftCell="A47" workbookViewId="0">
      <selection activeCell="B59" sqref="B59"/>
    </sheetView>
  </sheetViews>
  <sheetFormatPr defaultColWidth="9.140625" defaultRowHeight="12.75" x14ac:dyDescent="0.2"/>
  <cols>
    <col min="1" max="1" width="5" style="3" customWidth="1"/>
    <col min="2" max="2" width="40.5703125" style="1" customWidth="1"/>
    <col min="3" max="3" width="4.7109375" style="2" customWidth="1"/>
    <col min="4" max="4" width="8.140625" style="3" customWidth="1"/>
    <col min="5" max="5" width="6.28515625" style="3" customWidth="1"/>
    <col min="6" max="6" width="6.5703125" style="4" customWidth="1"/>
    <col min="7" max="7" width="5.7109375" style="5" customWidth="1"/>
    <col min="8" max="8" width="6.5703125" style="5" customWidth="1"/>
    <col min="9" max="9" width="6.28515625" style="5" customWidth="1"/>
    <col min="10" max="10" width="6.5703125" style="5" customWidth="1"/>
    <col min="11" max="14" width="8.42578125" style="5" customWidth="1"/>
    <col min="15" max="15" width="9.42578125" style="6" customWidth="1"/>
    <col min="16" max="16384" width="9.140625" style="6"/>
  </cols>
  <sheetData>
    <row r="1" spans="1:17" ht="14.25" x14ac:dyDescent="0.2">
      <c r="A1" s="55" t="s">
        <v>1</v>
      </c>
      <c r="B1" s="56"/>
      <c r="C1" s="90" t="s">
        <v>646</v>
      </c>
      <c r="D1" s="57"/>
      <c r="E1" s="57"/>
      <c r="F1" s="58"/>
      <c r="G1" s="59"/>
      <c r="H1" s="59"/>
      <c r="I1" s="59"/>
      <c r="J1" s="59"/>
      <c r="K1" s="59"/>
      <c r="L1" s="59"/>
      <c r="M1" s="59"/>
      <c r="N1" s="59"/>
      <c r="O1" s="60"/>
    </row>
    <row r="2" spans="1:17" ht="15" x14ac:dyDescent="0.2">
      <c r="A2" s="55" t="s">
        <v>2</v>
      </c>
      <c r="B2" s="56"/>
      <c r="C2" s="78" t="s">
        <v>48</v>
      </c>
      <c r="D2" s="57"/>
      <c r="E2" s="57"/>
      <c r="F2" s="58"/>
      <c r="G2" s="59"/>
      <c r="H2" s="59"/>
      <c r="I2" s="59"/>
      <c r="J2" s="59"/>
      <c r="K2" s="59"/>
      <c r="L2" s="59"/>
      <c r="M2" s="59"/>
      <c r="N2" s="59"/>
      <c r="O2" s="60"/>
    </row>
    <row r="3" spans="1:17" ht="15" x14ac:dyDescent="0.2">
      <c r="A3" s="55" t="s">
        <v>3</v>
      </c>
      <c r="B3" s="56"/>
      <c r="C3" s="78" t="s">
        <v>49</v>
      </c>
      <c r="D3" s="57"/>
      <c r="E3" s="57"/>
      <c r="F3" s="58"/>
      <c r="G3" s="59"/>
      <c r="H3" s="59"/>
      <c r="I3" s="59"/>
      <c r="J3" s="59"/>
      <c r="K3" s="59"/>
      <c r="L3" s="59"/>
      <c r="M3" s="59"/>
      <c r="N3" s="59"/>
      <c r="O3" s="60"/>
    </row>
    <row r="4" spans="1:17" ht="14.25" x14ac:dyDescent="0.2">
      <c r="A4" s="55" t="s">
        <v>4</v>
      </c>
      <c r="B4" s="56"/>
      <c r="C4" s="79" t="s">
        <v>50</v>
      </c>
      <c r="D4" s="57"/>
      <c r="E4" s="57"/>
      <c r="F4" s="58"/>
      <c r="G4" s="59"/>
      <c r="H4" s="59"/>
      <c r="I4" s="59"/>
      <c r="J4" s="59"/>
      <c r="K4" s="59"/>
      <c r="L4" s="59"/>
      <c r="M4" s="59"/>
      <c r="N4" s="59"/>
      <c r="O4" s="60"/>
    </row>
    <row r="5" spans="1:17" ht="14.25" x14ac:dyDescent="0.2">
      <c r="A5" s="55" t="s">
        <v>106</v>
      </c>
      <c r="B5" s="56"/>
      <c r="C5" s="61"/>
      <c r="D5" s="57"/>
      <c r="E5" s="57"/>
      <c r="F5" s="58"/>
      <c r="G5" s="59"/>
      <c r="H5" s="59"/>
      <c r="I5" s="59"/>
      <c r="J5" s="59"/>
      <c r="K5" s="59"/>
      <c r="L5" s="59"/>
      <c r="M5" s="59"/>
      <c r="N5" s="62" t="s">
        <v>35</v>
      </c>
      <c r="O5" s="63"/>
    </row>
    <row r="6" spans="1:17" ht="14.25" x14ac:dyDescent="0.2">
      <c r="A6" s="10" t="s">
        <v>51</v>
      </c>
      <c r="B6" s="56"/>
      <c r="C6" s="61"/>
      <c r="D6" s="57"/>
      <c r="E6" s="57"/>
      <c r="F6" s="58"/>
      <c r="G6" s="59"/>
      <c r="H6" s="59"/>
      <c r="I6" s="59"/>
      <c r="J6" s="59"/>
      <c r="K6" s="59"/>
      <c r="L6" s="59"/>
      <c r="M6" s="59"/>
      <c r="N6" s="59"/>
      <c r="O6" s="60"/>
    </row>
    <row r="7" spans="1:17" ht="20.25" customHeight="1" x14ac:dyDescent="0.2">
      <c r="A7" s="704" t="s">
        <v>5</v>
      </c>
      <c r="B7" s="719" t="s">
        <v>6</v>
      </c>
      <c r="C7" s="717" t="s">
        <v>7</v>
      </c>
      <c r="D7" s="704" t="s">
        <v>8</v>
      </c>
      <c r="E7" s="714" t="s">
        <v>9</v>
      </c>
      <c r="F7" s="714"/>
      <c r="G7" s="714"/>
      <c r="H7" s="714"/>
      <c r="I7" s="714"/>
      <c r="J7" s="716"/>
      <c r="K7" s="715" t="s">
        <v>12</v>
      </c>
      <c r="L7" s="714"/>
      <c r="M7" s="714"/>
      <c r="N7" s="714"/>
      <c r="O7" s="716"/>
      <c r="P7" s="9"/>
    </row>
    <row r="8" spans="1:17" ht="78.75" customHeight="1" x14ac:dyDescent="0.2">
      <c r="A8" s="705"/>
      <c r="B8" s="720"/>
      <c r="C8" s="718"/>
      <c r="D8" s="705"/>
      <c r="E8" s="7" t="s">
        <v>10</v>
      </c>
      <c r="F8" s="7" t="s">
        <v>36</v>
      </c>
      <c r="G8" s="8" t="s">
        <v>37</v>
      </c>
      <c r="H8" s="8" t="s">
        <v>38</v>
      </c>
      <c r="I8" s="8" t="s">
        <v>39</v>
      </c>
      <c r="J8" s="8" t="s">
        <v>40</v>
      </c>
      <c r="K8" s="8" t="s">
        <v>11</v>
      </c>
      <c r="L8" s="8" t="s">
        <v>37</v>
      </c>
      <c r="M8" s="8" t="s">
        <v>38</v>
      </c>
      <c r="N8" s="8" t="s">
        <v>39</v>
      </c>
      <c r="O8" s="8" t="s">
        <v>41</v>
      </c>
    </row>
    <row r="9" spans="1:17" x14ac:dyDescent="0.2">
      <c r="A9" s="17"/>
      <c r="B9" s="36"/>
      <c r="C9" s="37"/>
      <c r="D9" s="26"/>
      <c r="E9" s="38"/>
      <c r="F9" s="30"/>
      <c r="G9" s="39"/>
      <c r="H9" s="34"/>
      <c r="I9" s="39"/>
      <c r="J9" s="34"/>
      <c r="K9" s="39"/>
      <c r="L9" s="34"/>
      <c r="M9" s="39"/>
      <c r="N9" s="34"/>
      <c r="O9" s="40"/>
    </row>
    <row r="10" spans="1:17" s="138" customFormat="1" ht="25.5" x14ac:dyDescent="0.2">
      <c r="A10" s="131">
        <v>1</v>
      </c>
      <c r="B10" s="132" t="s">
        <v>107</v>
      </c>
      <c r="C10" s="133"/>
      <c r="D10" s="334"/>
      <c r="E10" s="135"/>
      <c r="F10" s="136"/>
      <c r="G10" s="137"/>
      <c r="H10" s="136"/>
      <c r="I10" s="137"/>
      <c r="J10" s="136"/>
      <c r="K10" s="137"/>
      <c r="L10" s="136"/>
      <c r="M10" s="137"/>
      <c r="N10" s="136"/>
      <c r="O10" s="136"/>
    </row>
    <row r="11" spans="1:17" s="89" customFormat="1" ht="25.5" x14ac:dyDescent="0.2">
      <c r="A11" s="152" t="s">
        <v>167</v>
      </c>
      <c r="B11" s="155" t="s">
        <v>684</v>
      </c>
      <c r="C11" s="207" t="s">
        <v>108</v>
      </c>
      <c r="D11" s="216">
        <f>D33</f>
        <v>71.69</v>
      </c>
      <c r="E11" s="86"/>
      <c r="F11" s="87"/>
      <c r="G11" s="289"/>
      <c r="H11" s="87"/>
      <c r="I11" s="88"/>
      <c r="J11" s="87"/>
      <c r="K11" s="289"/>
      <c r="L11" s="72"/>
      <c r="M11" s="72"/>
      <c r="N11" s="72"/>
      <c r="O11" s="72"/>
      <c r="Q11" s="307"/>
    </row>
    <row r="12" spans="1:17" s="89" customFormat="1" ht="25.5" x14ac:dyDescent="0.2">
      <c r="A12" s="152" t="s">
        <v>168</v>
      </c>
      <c r="B12" s="155" t="s">
        <v>685</v>
      </c>
      <c r="C12" s="207" t="s">
        <v>108</v>
      </c>
      <c r="D12" s="216">
        <f>D34</f>
        <v>22.44</v>
      </c>
      <c r="E12" s="86"/>
      <c r="F12" s="87"/>
      <c r="G12" s="289"/>
      <c r="H12" s="87"/>
      <c r="I12" s="88"/>
      <c r="J12" s="87"/>
      <c r="K12" s="289"/>
      <c r="L12" s="72"/>
      <c r="M12" s="72"/>
      <c r="N12" s="72"/>
      <c r="O12" s="72"/>
      <c r="Q12" s="307"/>
    </row>
    <row r="13" spans="1:17" s="89" customFormat="1" ht="25.5" x14ac:dyDescent="0.2">
      <c r="A13" s="152" t="s">
        <v>169</v>
      </c>
      <c r="B13" s="148" t="s">
        <v>109</v>
      </c>
      <c r="C13" s="149" t="s">
        <v>110</v>
      </c>
      <c r="D13" s="150">
        <v>303.92649999999998</v>
      </c>
      <c r="E13" s="399"/>
      <c r="F13" s="397"/>
      <c r="G13" s="398"/>
      <c r="H13" s="396"/>
      <c r="I13" s="398"/>
      <c r="J13" s="395"/>
      <c r="K13" s="398"/>
      <c r="L13" s="395"/>
      <c r="M13" s="395"/>
      <c r="N13" s="395"/>
      <c r="O13" s="72"/>
    </row>
    <row r="14" spans="1:17" s="89" customFormat="1" ht="63.75" x14ac:dyDescent="0.2">
      <c r="A14" s="152" t="s">
        <v>170</v>
      </c>
      <c r="B14" s="148" t="s">
        <v>111</v>
      </c>
      <c r="C14" s="149" t="s">
        <v>110</v>
      </c>
      <c r="D14" s="150">
        <v>168.09401315789472</v>
      </c>
      <c r="E14" s="400"/>
      <c r="F14" s="397"/>
      <c r="G14" s="398"/>
      <c r="H14" s="395"/>
      <c r="I14" s="398"/>
      <c r="J14" s="395"/>
      <c r="K14" s="398"/>
      <c r="L14" s="395"/>
      <c r="M14" s="395"/>
      <c r="N14" s="395"/>
      <c r="O14" s="72"/>
    </row>
    <row r="15" spans="1:17" s="89" customFormat="1" ht="25.5" x14ac:dyDescent="0.2">
      <c r="A15" s="152" t="s">
        <v>171</v>
      </c>
      <c r="B15" s="148" t="s">
        <v>115</v>
      </c>
      <c r="C15" s="149" t="s">
        <v>113</v>
      </c>
      <c r="D15" s="150">
        <v>193.2</v>
      </c>
      <c r="E15" s="86"/>
      <c r="F15" s="87"/>
      <c r="G15" s="289"/>
      <c r="H15" s="87"/>
      <c r="I15" s="88"/>
      <c r="J15" s="87"/>
      <c r="K15" s="289"/>
      <c r="L15" s="72"/>
      <c r="M15" s="72"/>
      <c r="N15" s="72"/>
      <c r="O15" s="72"/>
    </row>
    <row r="16" spans="1:17" s="89" customFormat="1" ht="38.25" x14ac:dyDescent="0.2">
      <c r="A16" s="152" t="s">
        <v>172</v>
      </c>
      <c r="B16" s="151" t="s">
        <v>116</v>
      </c>
      <c r="C16" s="149" t="s">
        <v>113</v>
      </c>
      <c r="D16" s="150">
        <v>193.2</v>
      </c>
      <c r="E16" s="292"/>
      <c r="F16" s="87"/>
      <c r="G16" s="289"/>
      <c r="H16" s="87"/>
      <c r="I16" s="289"/>
      <c r="J16" s="72"/>
      <c r="K16" s="289"/>
      <c r="L16" s="72"/>
      <c r="M16" s="72"/>
      <c r="N16" s="72"/>
      <c r="O16" s="72"/>
    </row>
    <row r="17" spans="1:17" s="89" customFormat="1" ht="14.25" x14ac:dyDescent="0.2">
      <c r="A17" s="152" t="s">
        <v>173</v>
      </c>
      <c r="B17" s="148" t="s">
        <v>117</v>
      </c>
      <c r="C17" s="149" t="s">
        <v>113</v>
      </c>
      <c r="D17" s="150">
        <v>124</v>
      </c>
      <c r="E17" s="292"/>
      <c r="F17" s="87"/>
      <c r="G17" s="289"/>
      <c r="H17" s="72"/>
      <c r="I17" s="289"/>
      <c r="J17" s="72"/>
      <c r="K17" s="289"/>
      <c r="L17" s="72"/>
      <c r="M17" s="72"/>
      <c r="N17" s="72"/>
      <c r="O17" s="72"/>
      <c r="P17" s="6"/>
    </row>
    <row r="18" spans="1:17" s="89" customFormat="1" ht="38.25" x14ac:dyDescent="0.2">
      <c r="A18" s="152" t="s">
        <v>174</v>
      </c>
      <c r="B18" s="151" t="s">
        <v>574</v>
      </c>
      <c r="C18" s="149" t="s">
        <v>113</v>
      </c>
      <c r="D18" s="150">
        <v>124</v>
      </c>
      <c r="E18" s="86"/>
      <c r="F18" s="87"/>
      <c r="G18" s="289"/>
      <c r="H18" s="87"/>
      <c r="I18" s="88"/>
      <c r="J18" s="87"/>
      <c r="K18" s="289"/>
      <c r="L18" s="72"/>
      <c r="M18" s="72"/>
      <c r="N18" s="72"/>
      <c r="O18" s="72"/>
      <c r="P18" s="6"/>
    </row>
    <row r="19" spans="1:17" s="89" customFormat="1" ht="38.25" x14ac:dyDescent="0.2">
      <c r="A19" s="152" t="s">
        <v>175</v>
      </c>
      <c r="B19" s="148" t="s">
        <v>118</v>
      </c>
      <c r="C19" s="149" t="s">
        <v>108</v>
      </c>
      <c r="D19" s="153">
        <v>94.13</v>
      </c>
      <c r="E19" s="292"/>
      <c r="F19" s="87"/>
      <c r="G19" s="289"/>
      <c r="H19" s="72"/>
      <c r="I19" s="289"/>
      <c r="J19" s="72"/>
      <c r="K19" s="289"/>
      <c r="L19" s="72"/>
      <c r="M19" s="72"/>
      <c r="N19" s="72"/>
      <c r="O19" s="72"/>
    </row>
    <row r="20" spans="1:17" ht="25.5" x14ac:dyDescent="0.2">
      <c r="A20" s="152" t="s">
        <v>176</v>
      </c>
      <c r="B20" s="148" t="s">
        <v>119</v>
      </c>
      <c r="C20" s="149" t="s">
        <v>110</v>
      </c>
      <c r="D20" s="150">
        <v>21.179249999999996</v>
      </c>
      <c r="E20" s="291"/>
      <c r="F20" s="87"/>
      <c r="G20" s="289"/>
      <c r="H20" s="72"/>
      <c r="I20" s="289"/>
      <c r="J20" s="72"/>
      <c r="K20" s="289"/>
      <c r="L20" s="72"/>
      <c r="M20" s="72"/>
      <c r="N20" s="72"/>
      <c r="O20" s="72"/>
    </row>
    <row r="21" spans="1:17" ht="25.5" x14ac:dyDescent="0.2">
      <c r="A21" s="152" t="s">
        <v>177</v>
      </c>
      <c r="B21" s="148" t="s">
        <v>120</v>
      </c>
      <c r="C21" s="149" t="s">
        <v>110</v>
      </c>
      <c r="D21" s="150">
        <v>42.358499999999992</v>
      </c>
      <c r="E21" s="291"/>
      <c r="F21" s="87"/>
      <c r="G21" s="289"/>
      <c r="H21" s="72"/>
      <c r="I21" s="289"/>
      <c r="J21" s="72"/>
      <c r="K21" s="289"/>
      <c r="L21" s="72"/>
      <c r="M21" s="72"/>
      <c r="N21" s="72"/>
      <c r="O21" s="72"/>
    </row>
    <row r="22" spans="1:17" ht="25.5" x14ac:dyDescent="0.2">
      <c r="A22" s="152" t="s">
        <v>178</v>
      </c>
      <c r="B22" s="154" t="s">
        <v>122</v>
      </c>
      <c r="C22" s="149" t="s">
        <v>108</v>
      </c>
      <c r="D22" s="150">
        <v>94.13</v>
      </c>
      <c r="E22" s="85"/>
      <c r="F22" s="87"/>
      <c r="G22" s="289"/>
      <c r="H22" s="87"/>
      <c r="I22" s="289"/>
      <c r="J22" s="72"/>
      <c r="K22" s="289"/>
      <c r="L22" s="72"/>
      <c r="M22" s="72"/>
      <c r="N22" s="72"/>
      <c r="O22" s="72"/>
    </row>
    <row r="23" spans="1:17" x14ac:dyDescent="0.2">
      <c r="A23" s="152"/>
      <c r="B23" s="156" t="s">
        <v>123</v>
      </c>
      <c r="C23" s="156"/>
      <c r="D23" s="157"/>
      <c r="E23" s="25"/>
      <c r="F23" s="31"/>
      <c r="G23" s="33"/>
      <c r="H23" s="35"/>
      <c r="I23" s="33"/>
      <c r="J23" s="35"/>
      <c r="K23" s="33"/>
      <c r="L23" s="35"/>
      <c r="M23" s="33"/>
      <c r="N23" s="35"/>
      <c r="O23" s="41"/>
    </row>
    <row r="24" spans="1:17" s="89" customFormat="1" ht="25.5" x14ac:dyDescent="0.2">
      <c r="A24" s="152" t="s">
        <v>179</v>
      </c>
      <c r="B24" s="155" t="s">
        <v>684</v>
      </c>
      <c r="C24" s="207" t="s">
        <v>108</v>
      </c>
      <c r="D24" s="216">
        <f>D35</f>
        <v>9.3800000000000008</v>
      </c>
      <c r="E24" s="86"/>
      <c r="F24" s="87"/>
      <c r="G24" s="289"/>
      <c r="H24" s="87"/>
      <c r="I24" s="88"/>
      <c r="J24" s="87"/>
      <c r="K24" s="289"/>
      <c r="L24" s="72"/>
      <c r="M24" s="72"/>
      <c r="N24" s="72"/>
      <c r="O24" s="72"/>
      <c r="Q24" s="307"/>
    </row>
    <row r="25" spans="1:17" ht="25.5" x14ac:dyDescent="0.2">
      <c r="A25" s="152" t="s">
        <v>180</v>
      </c>
      <c r="B25" s="148" t="s">
        <v>109</v>
      </c>
      <c r="C25" s="149" t="s">
        <v>110</v>
      </c>
      <c r="D25" s="150">
        <v>26.733000000000001</v>
      </c>
      <c r="E25" s="405"/>
      <c r="F25" s="403"/>
      <c r="G25" s="404"/>
      <c r="H25" s="402"/>
      <c r="I25" s="404"/>
      <c r="J25" s="401"/>
      <c r="K25" s="404"/>
      <c r="L25" s="401"/>
      <c r="M25" s="401"/>
      <c r="N25" s="401"/>
      <c r="O25" s="72"/>
    </row>
    <row r="26" spans="1:17" ht="63.75" x14ac:dyDescent="0.2">
      <c r="A26" s="152" t="s">
        <v>181</v>
      </c>
      <c r="B26" s="148" t="s">
        <v>111</v>
      </c>
      <c r="C26" s="149" t="s">
        <v>110</v>
      </c>
      <c r="D26" s="150">
        <v>19.801500000000001</v>
      </c>
      <c r="E26" s="406"/>
      <c r="F26" s="403"/>
      <c r="G26" s="404"/>
      <c r="H26" s="401"/>
      <c r="I26" s="404"/>
      <c r="J26" s="401"/>
      <c r="K26" s="404"/>
      <c r="L26" s="401"/>
      <c r="M26" s="401"/>
      <c r="N26" s="401"/>
      <c r="O26" s="72"/>
    </row>
    <row r="27" spans="1:17" ht="25.5" x14ac:dyDescent="0.2">
      <c r="A27" s="152" t="s">
        <v>182</v>
      </c>
      <c r="B27" s="148" t="s">
        <v>126</v>
      </c>
      <c r="C27" s="149" t="s">
        <v>127</v>
      </c>
      <c r="D27" s="150">
        <v>12</v>
      </c>
      <c r="E27" s="292"/>
      <c r="F27" s="87"/>
      <c r="G27" s="289"/>
      <c r="H27" s="72"/>
      <c r="I27" s="289"/>
      <c r="J27" s="72"/>
      <c r="K27" s="289"/>
      <c r="L27" s="72"/>
      <c r="M27" s="72"/>
      <c r="N27" s="72"/>
      <c r="O27" s="72"/>
    </row>
    <row r="28" spans="1:17" ht="51" x14ac:dyDescent="0.2">
      <c r="A28" s="152" t="s">
        <v>183</v>
      </c>
      <c r="B28" s="154" t="s">
        <v>592</v>
      </c>
      <c r="C28" s="149" t="s">
        <v>113</v>
      </c>
      <c r="D28" s="150">
        <v>12</v>
      </c>
      <c r="E28" s="86"/>
      <c r="F28" s="87"/>
      <c r="G28" s="289"/>
      <c r="H28" s="87"/>
      <c r="I28" s="88"/>
      <c r="J28" s="87"/>
      <c r="K28" s="289"/>
      <c r="L28" s="72"/>
      <c r="M28" s="72"/>
      <c r="N28" s="72"/>
      <c r="O28" s="72"/>
    </row>
    <row r="29" spans="1:17" ht="38.25" x14ac:dyDescent="0.2">
      <c r="A29" s="152" t="s">
        <v>184</v>
      </c>
      <c r="B29" s="148" t="s">
        <v>118</v>
      </c>
      <c r="C29" s="149" t="s">
        <v>108</v>
      </c>
      <c r="D29" s="150">
        <v>9.3800000000000008</v>
      </c>
      <c r="E29" s="291"/>
      <c r="F29" s="87"/>
      <c r="G29" s="289"/>
      <c r="H29" s="72"/>
      <c r="I29" s="289"/>
      <c r="J29" s="72"/>
      <c r="K29" s="289"/>
      <c r="L29" s="72"/>
      <c r="M29" s="72"/>
      <c r="N29" s="72"/>
      <c r="O29" s="72"/>
    </row>
    <row r="30" spans="1:17" ht="25.5" x14ac:dyDescent="0.2">
      <c r="A30" s="152" t="s">
        <v>185</v>
      </c>
      <c r="B30" s="148" t="s">
        <v>119</v>
      </c>
      <c r="C30" s="149" t="s">
        <v>110</v>
      </c>
      <c r="D30" s="150">
        <v>2.1105</v>
      </c>
      <c r="E30" s="291"/>
      <c r="F30" s="87"/>
      <c r="G30" s="289"/>
      <c r="H30" s="72"/>
      <c r="I30" s="289"/>
      <c r="J30" s="72"/>
      <c r="K30" s="289"/>
      <c r="L30" s="72"/>
      <c r="M30" s="72"/>
      <c r="N30" s="72"/>
      <c r="O30" s="72"/>
    </row>
    <row r="31" spans="1:17" ht="25.5" x14ac:dyDescent="0.2">
      <c r="A31" s="152" t="s">
        <v>186</v>
      </c>
      <c r="B31" s="148" t="s">
        <v>120</v>
      </c>
      <c r="C31" s="149" t="s">
        <v>110</v>
      </c>
      <c r="D31" s="150">
        <v>4.2210000000000001</v>
      </c>
      <c r="E31" s="85"/>
      <c r="F31" s="87"/>
      <c r="G31" s="289"/>
      <c r="H31" s="87"/>
      <c r="I31" s="289"/>
      <c r="J31" s="72"/>
      <c r="K31" s="289"/>
      <c r="L31" s="72"/>
      <c r="M31" s="72"/>
      <c r="N31" s="72"/>
      <c r="O31" s="72"/>
    </row>
    <row r="32" spans="1:17" s="116" customFormat="1" x14ac:dyDescent="0.2">
      <c r="A32" s="139">
        <v>2</v>
      </c>
      <c r="B32" s="145" t="s">
        <v>128</v>
      </c>
      <c r="C32" s="158"/>
      <c r="D32" s="146"/>
      <c r="E32" s="140"/>
      <c r="F32" s="141"/>
      <c r="G32" s="142"/>
      <c r="H32" s="143"/>
      <c r="I32" s="142"/>
      <c r="J32" s="143"/>
      <c r="K32" s="142"/>
      <c r="L32" s="143"/>
      <c r="M32" s="142"/>
      <c r="N32" s="143"/>
      <c r="O32" s="144"/>
    </row>
    <row r="33" spans="1:15" s="126" customFormat="1" ht="51" x14ac:dyDescent="0.2">
      <c r="A33" s="119" t="s">
        <v>193</v>
      </c>
      <c r="B33" s="179" t="s">
        <v>262</v>
      </c>
      <c r="C33" s="160" t="s">
        <v>108</v>
      </c>
      <c r="D33" s="153">
        <f>'[1]06_Liepziedu'!$D$7</f>
        <v>71.69</v>
      </c>
      <c r="E33" s="292"/>
      <c r="F33" s="72"/>
      <c r="G33" s="289"/>
      <c r="H33" s="87"/>
      <c r="I33" s="289"/>
      <c r="J33" s="87"/>
      <c r="K33" s="289"/>
      <c r="L33" s="72"/>
      <c r="M33" s="72"/>
      <c r="N33" s="72"/>
      <c r="O33" s="72"/>
    </row>
    <row r="34" spans="1:15" s="126" customFormat="1" ht="51" x14ac:dyDescent="0.2">
      <c r="A34" s="119" t="s">
        <v>194</v>
      </c>
      <c r="B34" s="179" t="s">
        <v>263</v>
      </c>
      <c r="C34" s="160" t="s">
        <v>108</v>
      </c>
      <c r="D34" s="153">
        <f>'[1]06_Liepziedu'!$D$8</f>
        <v>22.44</v>
      </c>
      <c r="E34" s="292"/>
      <c r="F34" s="72"/>
      <c r="G34" s="289"/>
      <c r="H34" s="87"/>
      <c r="I34" s="289"/>
      <c r="J34" s="87"/>
      <c r="K34" s="289"/>
      <c r="L34" s="72"/>
      <c r="M34" s="72"/>
      <c r="N34" s="72"/>
      <c r="O34" s="72"/>
    </row>
    <row r="35" spans="1:15" s="126" customFormat="1" ht="51" x14ac:dyDescent="0.2">
      <c r="A35" s="119" t="s">
        <v>195</v>
      </c>
      <c r="B35" s="179" t="s">
        <v>269</v>
      </c>
      <c r="C35" s="160" t="s">
        <v>108</v>
      </c>
      <c r="D35" s="153">
        <f>'[1]06_Liepziedu'!$D$9</f>
        <v>9.3800000000000008</v>
      </c>
      <c r="E35" s="292"/>
      <c r="F35" s="72"/>
      <c r="G35" s="289"/>
      <c r="H35" s="87"/>
      <c r="I35" s="289"/>
      <c r="J35" s="87"/>
      <c r="K35" s="289"/>
      <c r="L35" s="72"/>
      <c r="M35" s="72"/>
      <c r="N35" s="72"/>
      <c r="O35" s="72"/>
    </row>
    <row r="36" spans="1:15" s="126" customFormat="1" ht="38.25" x14ac:dyDescent="0.2">
      <c r="A36" s="119" t="s">
        <v>196</v>
      </c>
      <c r="B36" s="161" t="s">
        <v>141</v>
      </c>
      <c r="C36" s="160" t="s">
        <v>26</v>
      </c>
      <c r="D36" s="162">
        <v>3</v>
      </c>
      <c r="E36" s="292"/>
      <c r="F36" s="72"/>
      <c r="G36" s="289"/>
      <c r="H36" s="87"/>
      <c r="I36" s="289"/>
      <c r="J36" s="87"/>
      <c r="K36" s="289"/>
      <c r="L36" s="72"/>
      <c r="M36" s="72"/>
      <c r="N36" s="72"/>
      <c r="O36" s="72"/>
    </row>
    <row r="37" spans="1:15" s="126" customFormat="1" ht="25.5" x14ac:dyDescent="0.2">
      <c r="A37" s="119" t="s">
        <v>197</v>
      </c>
      <c r="B37" s="164" t="s">
        <v>220</v>
      </c>
      <c r="C37" s="160" t="s">
        <v>147</v>
      </c>
      <c r="D37" s="200">
        <v>1</v>
      </c>
      <c r="E37" s="292"/>
      <c r="F37" s="72"/>
      <c r="G37" s="289"/>
      <c r="H37" s="87"/>
      <c r="I37" s="289"/>
      <c r="J37" s="87"/>
      <c r="K37" s="289"/>
      <c r="L37" s="72"/>
      <c r="M37" s="72"/>
      <c r="N37" s="72"/>
      <c r="O37" s="72"/>
    </row>
    <row r="38" spans="1:15" s="126" customFormat="1" ht="25.5" x14ac:dyDescent="0.2">
      <c r="A38" s="119" t="s">
        <v>198</v>
      </c>
      <c r="B38" s="164" t="s">
        <v>222</v>
      </c>
      <c r="C38" s="160" t="s">
        <v>147</v>
      </c>
      <c r="D38" s="201">
        <v>3</v>
      </c>
      <c r="E38" s="292"/>
      <c r="F38" s="72"/>
      <c r="G38" s="289"/>
      <c r="H38" s="87"/>
      <c r="I38" s="289"/>
      <c r="J38" s="87"/>
      <c r="K38" s="289"/>
      <c r="L38" s="72"/>
      <c r="M38" s="72"/>
      <c r="N38" s="72"/>
      <c r="O38" s="72"/>
    </row>
    <row r="39" spans="1:15" s="126" customFormat="1" x14ac:dyDescent="0.2">
      <c r="A39" s="119" t="s">
        <v>199</v>
      </c>
      <c r="B39" s="164" t="s">
        <v>271</v>
      </c>
      <c r="C39" s="160" t="s">
        <v>147</v>
      </c>
      <c r="D39" s="165">
        <v>3</v>
      </c>
      <c r="E39" s="292"/>
      <c r="F39" s="183"/>
      <c r="G39" s="289"/>
      <c r="H39" s="72"/>
      <c r="I39" s="289"/>
      <c r="J39" s="87"/>
      <c r="K39" s="289"/>
      <c r="L39" s="72"/>
      <c r="M39" s="72"/>
      <c r="N39" s="72"/>
      <c r="O39" s="72"/>
    </row>
    <row r="40" spans="1:15" s="126" customFormat="1" ht="25.5" x14ac:dyDescent="0.2">
      <c r="A40" s="119" t="s">
        <v>200</v>
      </c>
      <c r="B40" s="155" t="s">
        <v>148</v>
      </c>
      <c r="C40" s="166" t="s">
        <v>147</v>
      </c>
      <c r="D40" s="163">
        <f>'[1]06_Liepziedu'!$D$12</f>
        <v>3</v>
      </c>
      <c r="E40" s="292"/>
      <c r="F40" s="183"/>
      <c r="G40" s="289"/>
      <c r="H40" s="72"/>
      <c r="I40" s="289"/>
      <c r="J40" s="87"/>
      <c r="K40" s="289"/>
      <c r="L40" s="72"/>
      <c r="M40" s="72"/>
      <c r="N40" s="72"/>
      <c r="O40" s="72"/>
    </row>
    <row r="41" spans="1:15" s="126" customFormat="1" x14ac:dyDescent="0.2">
      <c r="A41" s="119" t="s">
        <v>201</v>
      </c>
      <c r="B41" s="155" t="s">
        <v>149</v>
      </c>
      <c r="C41" s="166" t="s">
        <v>147</v>
      </c>
      <c r="D41" s="163">
        <f>'[1]06_Liepziedu'!$D$13</f>
        <v>3</v>
      </c>
      <c r="E41" s="86"/>
      <c r="F41" s="183"/>
      <c r="G41" s="289"/>
      <c r="H41" s="87"/>
      <c r="I41" s="88"/>
      <c r="J41" s="87"/>
      <c r="K41" s="289"/>
      <c r="L41" s="72"/>
      <c r="M41" s="72"/>
      <c r="N41" s="72"/>
      <c r="O41" s="72"/>
    </row>
    <row r="42" spans="1:15" s="126" customFormat="1" x14ac:dyDescent="0.2">
      <c r="A42" s="119" t="s">
        <v>202</v>
      </c>
      <c r="B42" s="167" t="s">
        <v>150</v>
      </c>
      <c r="C42" s="166" t="s">
        <v>108</v>
      </c>
      <c r="D42" s="153">
        <f>SUM(D33:D35)</f>
        <v>103.50999999999999</v>
      </c>
      <c r="E42" s="292"/>
      <c r="F42" s="183"/>
      <c r="G42" s="289"/>
      <c r="H42" s="87"/>
      <c r="I42" s="289"/>
      <c r="J42" s="87"/>
      <c r="K42" s="289"/>
      <c r="L42" s="72"/>
      <c r="M42" s="72"/>
      <c r="N42" s="72"/>
      <c r="O42" s="72"/>
    </row>
    <row r="43" spans="1:15" s="126" customFormat="1" x14ac:dyDescent="0.2">
      <c r="A43" s="119" t="s">
        <v>203</v>
      </c>
      <c r="B43" s="155" t="s">
        <v>151</v>
      </c>
      <c r="C43" s="166" t="s">
        <v>108</v>
      </c>
      <c r="D43" s="153">
        <v>94.13</v>
      </c>
      <c r="E43" s="291"/>
      <c r="F43" s="183"/>
      <c r="G43" s="289"/>
      <c r="H43" s="87"/>
      <c r="I43" s="289"/>
      <c r="J43" s="87"/>
      <c r="K43" s="289"/>
      <c r="L43" s="72"/>
      <c r="M43" s="72"/>
      <c r="N43" s="72"/>
      <c r="O43" s="72"/>
    </row>
    <row r="44" spans="1:15" s="126" customFormat="1" x14ac:dyDescent="0.2">
      <c r="A44" s="119" t="s">
        <v>204</v>
      </c>
      <c r="B44" s="155" t="s">
        <v>152</v>
      </c>
      <c r="C44" s="166" t="s">
        <v>108</v>
      </c>
      <c r="D44" s="153">
        <f>SUM(D33:D34)</f>
        <v>94.13</v>
      </c>
      <c r="E44" s="292"/>
      <c r="F44" s="183"/>
      <c r="G44" s="289"/>
      <c r="H44" s="87"/>
      <c r="I44" s="289"/>
      <c r="J44" s="87"/>
      <c r="K44" s="289"/>
      <c r="L44" s="72"/>
      <c r="M44" s="72"/>
      <c r="N44" s="72"/>
      <c r="O44" s="72"/>
    </row>
    <row r="45" spans="1:15" s="126" customFormat="1" ht="72" customHeight="1" x14ac:dyDescent="0.2">
      <c r="A45" s="119" t="s">
        <v>205</v>
      </c>
      <c r="B45" s="155" t="s">
        <v>670</v>
      </c>
      <c r="C45" s="166" t="s">
        <v>147</v>
      </c>
      <c r="D45" s="163">
        <f>'[1]06_Liepziedu'!$D$14</f>
        <v>2</v>
      </c>
      <c r="E45" s="292"/>
      <c r="F45" s="183"/>
      <c r="G45" s="289"/>
      <c r="H45" s="72"/>
      <c r="I45" s="289"/>
      <c r="J45" s="87"/>
      <c r="K45" s="289"/>
      <c r="L45" s="72"/>
      <c r="M45" s="72"/>
      <c r="N45" s="72"/>
      <c r="O45" s="72"/>
    </row>
    <row r="46" spans="1:15" s="126" customFormat="1" ht="51" x14ac:dyDescent="0.2">
      <c r="A46" s="119" t="s">
        <v>206</v>
      </c>
      <c r="B46" s="155" t="s">
        <v>153</v>
      </c>
      <c r="C46" s="166" t="s">
        <v>147</v>
      </c>
      <c r="D46" s="163">
        <f>'[1]06_Liepziedu'!$D$15</f>
        <v>1</v>
      </c>
      <c r="E46" s="292"/>
      <c r="F46" s="183"/>
      <c r="G46" s="289"/>
      <c r="H46" s="72"/>
      <c r="I46" s="289"/>
      <c r="J46" s="87"/>
      <c r="K46" s="289"/>
      <c r="L46" s="72"/>
      <c r="M46" s="72"/>
      <c r="N46" s="72"/>
      <c r="O46" s="72"/>
    </row>
    <row r="47" spans="1:15" s="126" customFormat="1" ht="38.25" x14ac:dyDescent="0.2">
      <c r="A47" s="119" t="s">
        <v>207</v>
      </c>
      <c r="B47" s="155" t="s">
        <v>154</v>
      </c>
      <c r="C47" s="166" t="s">
        <v>155</v>
      </c>
      <c r="D47" s="163">
        <v>2</v>
      </c>
      <c r="E47" s="291"/>
      <c r="F47" s="183"/>
      <c r="G47" s="289"/>
      <c r="H47" s="87"/>
      <c r="I47" s="289"/>
      <c r="J47" s="87"/>
      <c r="K47" s="289"/>
      <c r="L47" s="72"/>
      <c r="M47" s="72"/>
      <c r="N47" s="72"/>
      <c r="O47" s="72"/>
    </row>
    <row r="48" spans="1:15" s="71" customFormat="1" x14ac:dyDescent="0.2">
      <c r="A48" s="64"/>
      <c r="B48" s="65"/>
      <c r="C48" s="66"/>
      <c r="D48" s="67"/>
      <c r="E48" s="68"/>
      <c r="F48" s="69"/>
      <c r="G48" s="70"/>
      <c r="H48" s="69"/>
      <c r="I48" s="70"/>
      <c r="J48" s="69"/>
      <c r="K48" s="70"/>
      <c r="L48" s="69"/>
      <c r="M48" s="70"/>
      <c r="N48" s="69"/>
      <c r="O48" s="69"/>
    </row>
    <row r="49" spans="1:15" s="42" customFormat="1" x14ac:dyDescent="0.2">
      <c r="A49" s="43"/>
      <c r="B49" s="23" t="s">
        <v>0</v>
      </c>
      <c r="C49" s="44"/>
      <c r="D49" s="43"/>
      <c r="E49" s="45"/>
      <c r="F49" s="46"/>
      <c r="G49" s="48"/>
      <c r="H49" s="47"/>
      <c r="I49" s="48"/>
      <c r="J49" s="47"/>
      <c r="K49" s="48"/>
      <c r="L49" s="47"/>
      <c r="M49" s="48"/>
      <c r="N49" s="47"/>
      <c r="O49" s="73"/>
    </row>
    <row r="50" spans="1:15" x14ac:dyDescent="0.2">
      <c r="J50" s="15" t="s">
        <v>727</v>
      </c>
      <c r="K50" s="14"/>
      <c r="L50" s="14"/>
      <c r="M50" s="14"/>
      <c r="N50" s="14"/>
      <c r="O50" s="49"/>
    </row>
    <row r="51" spans="1:15" x14ac:dyDescent="0.2">
      <c r="J51" s="15" t="s">
        <v>19</v>
      </c>
      <c r="K51" s="50"/>
      <c r="L51" s="50"/>
      <c r="M51" s="50"/>
      <c r="N51" s="50"/>
      <c r="O51" s="51"/>
    </row>
    <row r="52" spans="1:15" x14ac:dyDescent="0.2">
      <c r="J52" s="15"/>
      <c r="K52" s="74"/>
      <c r="L52" s="74"/>
      <c r="M52" s="74"/>
      <c r="N52" s="74"/>
      <c r="O52" s="75"/>
    </row>
    <row r="53" spans="1:15" x14ac:dyDescent="0.2">
      <c r="B53" s="52" t="s">
        <v>24</v>
      </c>
      <c r="E53" s="53"/>
    </row>
    <row r="54" spans="1:15" x14ac:dyDescent="0.2">
      <c r="E54" s="53" t="s">
        <v>726</v>
      </c>
    </row>
    <row r="55" spans="1:15" x14ac:dyDescent="0.2">
      <c r="B55" s="52" t="s">
        <v>25</v>
      </c>
      <c r="E55" s="53"/>
    </row>
    <row r="56" spans="1:15" x14ac:dyDescent="0.2">
      <c r="E56" s="53" t="s">
        <v>724</v>
      </c>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1-6&amp;"Arial,Bold"&amp;USADZĪVES KANALIZĀCIJA K1 LIEPZIEDU IELĀ.</oddHeader>
    <oddFooter>&amp;C&amp;8&amp;P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75</vt:i4>
      </vt:variant>
    </vt:vector>
  </HeadingPairs>
  <TitlesOfParts>
    <vt:vector size="115" baseType="lpstr">
      <vt:lpstr>Preambula</vt:lpstr>
      <vt:lpstr>KOPT1</vt:lpstr>
      <vt:lpstr>KOPS 1</vt:lpstr>
      <vt:lpstr>1Mednieku</vt:lpstr>
      <vt:lpstr>2Zaķu</vt:lpstr>
      <vt:lpstr>3Pumpura</vt:lpstr>
      <vt:lpstr>4Ozolu</vt:lpstr>
      <vt:lpstr>5Lakstīgalu</vt:lpstr>
      <vt:lpstr>6Liepziedu</vt:lpstr>
      <vt:lpstr>7Zaļā</vt:lpstr>
      <vt:lpstr>8Līču</vt:lpstr>
      <vt:lpstr>9Zvaigžņu</vt:lpstr>
      <vt:lpstr>10Kastaņu</vt:lpstr>
      <vt:lpstr>11Smilšu</vt:lpstr>
      <vt:lpstr>12Akmeņu</vt:lpstr>
      <vt:lpstr>13Lauku</vt:lpstr>
      <vt:lpstr>14Rembates</vt:lpstr>
      <vt:lpstr>15Putnu</vt:lpstr>
      <vt:lpstr>16Meža</vt:lpstr>
      <vt:lpstr>17Pļavu</vt:lpstr>
      <vt:lpstr>18Priežu</vt:lpstr>
      <vt:lpstr>19Egļu</vt:lpstr>
      <vt:lpstr>Lapa1</vt:lpstr>
      <vt:lpstr>20Miera</vt:lpstr>
      <vt:lpstr>21Ķiršu</vt:lpstr>
      <vt:lpstr>22Ziedu</vt:lpstr>
      <vt:lpstr>23Nākotnes</vt:lpstr>
      <vt:lpstr>24Vidus</vt:lpstr>
      <vt:lpstr>25Puškina</vt:lpstr>
      <vt:lpstr>26Stacijas</vt:lpstr>
      <vt:lpstr>27Draudzības</vt:lpstr>
      <vt:lpstr>28Liepu</vt:lpstr>
      <vt:lpstr>29Uzvaras</vt:lpstr>
      <vt:lpstr>30Avotu</vt:lpstr>
      <vt:lpstr>ELTMednieku</vt:lpstr>
      <vt:lpstr>ELTKastaņu</vt:lpstr>
      <vt:lpstr>ELTLakstīgalu(Pumpura)</vt:lpstr>
      <vt:lpstr>ELTMeža</vt:lpstr>
      <vt:lpstr>ELTStacijas</vt:lpstr>
      <vt:lpstr>ELTJStacijas</vt:lpstr>
      <vt:lpstr>'10Kastaņu'!Print_Area</vt:lpstr>
      <vt:lpstr>'11Smilšu'!Print_Area</vt:lpstr>
      <vt:lpstr>'12Akmeņu'!Print_Area</vt:lpstr>
      <vt:lpstr>'13Lauku'!Print_Area</vt:lpstr>
      <vt:lpstr>'14Rembates'!Print_Area</vt:lpstr>
      <vt:lpstr>'15Putnu'!Print_Area</vt:lpstr>
      <vt:lpstr>'16Meža'!Print_Area</vt:lpstr>
      <vt:lpstr>'17Pļavu'!Print_Area</vt:lpstr>
      <vt:lpstr>'18Priežu'!Print_Area</vt:lpstr>
      <vt:lpstr>'19Egļu'!Print_Area</vt:lpstr>
      <vt:lpstr>'1Mednieku'!Print_Area</vt:lpstr>
      <vt:lpstr>'20Miera'!Print_Area</vt:lpstr>
      <vt:lpstr>'21Ķiršu'!Print_Area</vt:lpstr>
      <vt:lpstr>'22Ziedu'!Print_Area</vt:lpstr>
      <vt:lpstr>'23Nākotnes'!Print_Area</vt:lpstr>
      <vt:lpstr>'24Vidus'!Print_Area</vt:lpstr>
      <vt:lpstr>'25Puškina'!Print_Area</vt:lpstr>
      <vt:lpstr>'26Stacijas'!Print_Area</vt:lpstr>
      <vt:lpstr>'27Draudzības'!Print_Area</vt:lpstr>
      <vt:lpstr>'28Liepu'!Print_Area</vt:lpstr>
      <vt:lpstr>'29Uzvaras'!Print_Area</vt:lpstr>
      <vt:lpstr>'2Zaķu'!Print_Area</vt:lpstr>
      <vt:lpstr>'30Avotu'!Print_Area</vt:lpstr>
      <vt:lpstr>'3Pumpura'!Print_Area</vt:lpstr>
      <vt:lpstr>'4Ozolu'!Print_Area</vt:lpstr>
      <vt:lpstr>'5Lakstīgalu'!Print_Area</vt:lpstr>
      <vt:lpstr>'6Liepziedu'!Print_Area</vt:lpstr>
      <vt:lpstr>'7Zaļā'!Print_Area</vt:lpstr>
      <vt:lpstr>'8Līču'!Print_Area</vt:lpstr>
      <vt:lpstr>'9Zvaigžņu'!Print_Area</vt:lpstr>
      <vt:lpstr>ELTJStacijas!Print_Area</vt:lpstr>
      <vt:lpstr>ELTKastaņu!Print_Area</vt:lpstr>
      <vt:lpstr>'ELTLakstīgalu(Pumpura)'!Print_Area</vt:lpstr>
      <vt:lpstr>ELTMednieku!Print_Area</vt:lpstr>
      <vt:lpstr>ELTMeža!Print_Area</vt:lpstr>
      <vt:lpstr>'KOPS 1'!Print_Area</vt:lpstr>
      <vt:lpstr>KOPT1!Print_Area</vt:lpstr>
      <vt:lpstr>Preambula!Print_Area</vt:lpstr>
      <vt:lpstr>'10Kastaņu'!Print_Titles</vt:lpstr>
      <vt:lpstr>'11Smilšu'!Print_Titles</vt:lpstr>
      <vt:lpstr>'12Akmeņu'!Print_Titles</vt:lpstr>
      <vt:lpstr>'13Lauku'!Print_Titles</vt:lpstr>
      <vt:lpstr>'14Rembates'!Print_Titles</vt:lpstr>
      <vt:lpstr>'15Putnu'!Print_Titles</vt:lpstr>
      <vt:lpstr>'16Meža'!Print_Titles</vt:lpstr>
      <vt:lpstr>'17Pļavu'!Print_Titles</vt:lpstr>
      <vt:lpstr>'18Priežu'!Print_Titles</vt:lpstr>
      <vt:lpstr>'19Egļu'!Print_Titles</vt:lpstr>
      <vt:lpstr>'1Mednieku'!Print_Titles</vt:lpstr>
      <vt:lpstr>'20Miera'!Print_Titles</vt:lpstr>
      <vt:lpstr>'21Ķiršu'!Print_Titles</vt:lpstr>
      <vt:lpstr>'22Ziedu'!Print_Titles</vt:lpstr>
      <vt:lpstr>'23Nākotnes'!Print_Titles</vt:lpstr>
      <vt:lpstr>'24Vidus'!Print_Titles</vt:lpstr>
      <vt:lpstr>'25Puškina'!Print_Titles</vt:lpstr>
      <vt:lpstr>'26Stacijas'!Print_Titles</vt:lpstr>
      <vt:lpstr>'27Draudzības'!Print_Titles</vt:lpstr>
      <vt:lpstr>'28Liepu'!Print_Titles</vt:lpstr>
      <vt:lpstr>'29Uzvaras'!Print_Titles</vt:lpstr>
      <vt:lpstr>'2Zaķu'!Print_Titles</vt:lpstr>
      <vt:lpstr>'30Avotu'!Print_Titles</vt:lpstr>
      <vt:lpstr>'3Pumpura'!Print_Titles</vt:lpstr>
      <vt:lpstr>'4Ozolu'!Print_Titles</vt:lpstr>
      <vt:lpstr>'5Lakstīgalu'!Print_Titles</vt:lpstr>
      <vt:lpstr>'6Liepziedu'!Print_Titles</vt:lpstr>
      <vt:lpstr>'7Zaļā'!Print_Titles</vt:lpstr>
      <vt:lpstr>'8Līču'!Print_Titles</vt:lpstr>
      <vt:lpstr>'9Zvaigžņu'!Print_Titles</vt:lpstr>
      <vt:lpstr>ELTJStacijas!Print_Titles</vt:lpstr>
      <vt:lpstr>ELTKastaņu!Print_Titles</vt:lpstr>
      <vt:lpstr>'ELTLakstīgalu(Pumpura)'!Print_Titles</vt:lpstr>
      <vt:lpstr>ELTMednieku!Print_Titles</vt:lpstr>
      <vt:lpstr>ELTMeža!Print_Titles</vt:lpstr>
      <vt:lpstr>'KOPS 1'!Print_Titles</vt:lpstr>
      <vt:lpstr>KOPT1!Print_Titles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AndisS</cp:lastModifiedBy>
  <cp:lastPrinted>2017-03-20T09:35:42Z</cp:lastPrinted>
  <dcterms:created xsi:type="dcterms:W3CDTF">1999-12-06T13:05:42Z</dcterms:created>
  <dcterms:modified xsi:type="dcterms:W3CDTF">2018-11-02T14:44:03Z</dcterms:modified>
</cp:coreProperties>
</file>